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hung thay đổi\"/>
    </mc:Choice>
  </mc:AlternateContent>
  <bookViews>
    <workbookView xWindow="0" yWindow="0" windowWidth="28800" windowHeight="12050"/>
  </bookViews>
  <sheets>
    <sheet name="Bảng giá" sheetId="1" r:id="rId1"/>
    <sheet name="TT Thường" sheetId="2" r:id="rId2"/>
    <sheet name="TT nhanh" sheetId="5" r:id="rId3"/>
  </sheets>
  <externalReferences>
    <externalReference r:id="rId4"/>
    <externalReference r:id="rId5"/>
  </externalReferences>
  <definedNames>
    <definedName name="_xlnm.Print_Area" localSheetId="2">'TT nhanh'!$A$1:$G$32</definedName>
    <definedName name="_xlnm.Print_Area" localSheetId="1">'TT Thường'!$A$1:$I$39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5" l="1"/>
  <c r="D8" i="5" s="1"/>
  <c r="D9" i="5" s="1"/>
  <c r="D6" i="5"/>
  <c r="D5" i="5"/>
  <c r="E19" i="5" l="1"/>
  <c r="D10" i="5"/>
  <c r="D12" i="5" s="1"/>
  <c r="E12" i="5" s="1"/>
  <c r="D14" i="5"/>
  <c r="D13" i="5" l="1"/>
  <c r="E13" i="5" s="1"/>
  <c r="F12" i="5" s="1"/>
  <c r="E20" i="5"/>
  <c r="E22" i="5" s="1"/>
  <c r="D11" i="5"/>
  <c r="E21" i="5" s="1"/>
  <c r="E24" i="5" l="1"/>
  <c r="E23" i="5"/>
  <c r="D15" i="5"/>
  <c r="F14" i="5" s="1"/>
  <c r="D8" i="2" l="1"/>
  <c r="D9" i="2" s="1"/>
  <c r="D6" i="2"/>
  <c r="D5" i="2"/>
  <c r="D7" i="2"/>
  <c r="D10" i="2" l="1"/>
  <c r="E20" i="2" l="1"/>
  <c r="F20" i="2" s="1"/>
  <c r="D11" i="2"/>
  <c r="E26" i="2"/>
  <c r="D15" i="2"/>
  <c r="E23" i="2"/>
  <c r="F23" i="2" s="1"/>
  <c r="E21" i="2"/>
  <c r="F21" i="2" s="1"/>
  <c r="E28" i="2"/>
  <c r="E25" i="2"/>
  <c r="F25" i="2" s="1"/>
  <c r="E24" i="2"/>
  <c r="E22" i="2"/>
  <c r="F22" i="2" l="1"/>
  <c r="G22" i="2" s="1"/>
  <c r="D12" i="2"/>
  <c r="E27" i="2" s="1"/>
  <c r="G27" i="2" s="1"/>
  <c r="F26" i="2"/>
  <c r="G26" i="2" s="1"/>
  <c r="G23" i="2"/>
  <c r="D13" i="2"/>
  <c r="E13" i="2" s="1"/>
  <c r="G25" i="2"/>
  <c r="G20" i="2"/>
  <c r="F24" i="2"/>
  <c r="G24" i="2" s="1"/>
  <c r="G21" i="2" l="1"/>
  <c r="D14" i="2"/>
  <c r="E29" i="2"/>
  <c r="G30" i="2" l="1"/>
  <c r="G28" i="2"/>
  <c r="F28" i="2" s="1"/>
  <c r="F29" i="2" s="1"/>
  <c r="G29" i="2"/>
  <c r="E14" i="2"/>
  <c r="F13" i="2" s="1"/>
  <c r="D16" i="2"/>
  <c r="F15" i="2" s="1"/>
</calcChain>
</file>

<file path=xl/sharedStrings.xml><?xml version="1.0" encoding="utf-8"?>
<sst xmlns="http://schemas.openxmlformats.org/spreadsheetml/2006/main" count="166" uniqueCount="102">
  <si>
    <t>Số TT</t>
  </si>
  <si>
    <t>Mã căn/Tầng</t>
  </si>
  <si>
    <t>Hướng</t>
  </si>
  <si>
    <t>DT thông thuỷ (m2)</t>
  </si>
  <si>
    <t xml:space="preserve"> Giá niêm yết  </t>
  </si>
  <si>
    <t>Đơn giá</t>
  </si>
  <si>
    <t xml:space="preserve">Tổng giá trị căn hộ </t>
  </si>
  <si>
    <t>(VNĐ/m2)</t>
  </si>
  <si>
    <t>(VNĐ)</t>
  </si>
  <si>
    <t>BMG.0401A</t>
  </si>
  <si>
    <t>TN - TB</t>
  </si>
  <si>
    <t>BMG.0402A</t>
  </si>
  <si>
    <t>TN</t>
  </si>
  <si>
    <t>BMG.0403A</t>
  </si>
  <si>
    <t>BMG.0404A</t>
  </si>
  <si>
    <t>BMG.0405A</t>
  </si>
  <si>
    <t>ĐN</t>
  </si>
  <si>
    <t>BMG.0406A</t>
  </si>
  <si>
    <t>BMG.0407A</t>
  </si>
  <si>
    <t>BMG.0408A</t>
  </si>
  <si>
    <t>TB</t>
  </si>
  <si>
    <t>BMG.0409A</t>
  </si>
  <si>
    <t>BMG.0410A</t>
  </si>
  <si>
    <t>ĐB</t>
  </si>
  <si>
    <t>BMG.0411A</t>
  </si>
  <si>
    <t>ĐB - TB</t>
  </si>
  <si>
    <t>BMG.0601A</t>
  </si>
  <si>
    <t>BMG.0602A</t>
  </si>
  <si>
    <t>BMG.0603A</t>
  </si>
  <si>
    <t>BMG.0604A</t>
  </si>
  <si>
    <t>BMG.0605A</t>
  </si>
  <si>
    <t>BMG.0606A</t>
  </si>
  <si>
    <t>BMG.0607A</t>
  </si>
  <si>
    <t>BMG.0608A</t>
  </si>
  <si>
    <t>BMG.0609A</t>
  </si>
  <si>
    <t>BMG.0610A</t>
  </si>
  <si>
    <t>BMG.0611A</t>
  </si>
  <si>
    <t>BMG.0901A</t>
  </si>
  <si>
    <t>BMG.0902A</t>
  </si>
  <si>
    <t>BMG.0903A</t>
  </si>
  <si>
    <t>BMG.0904A</t>
  </si>
  <si>
    <t>BMG.0905A</t>
  </si>
  <si>
    <t>BMG.0906A</t>
  </si>
  <si>
    <t>BMG.0907A</t>
  </si>
  <si>
    <t>BMG.0908A</t>
  </si>
  <si>
    <t>BMG.0909A</t>
  </si>
  <si>
    <t>BMG.0911A</t>
  </si>
  <si>
    <t>BẢNG TÍNH GIÁ DỰ ÁN BÌNH MINH CAO TẦNG
(Dành cho Khách hàng Thanh toán tiến độ thông thường)</t>
  </si>
  <si>
    <t>STT</t>
  </si>
  <si>
    <t>Nội dung</t>
  </si>
  <si>
    <t>Chương trình</t>
  </si>
  <si>
    <t>Ghi chú</t>
  </si>
  <si>
    <t>Giá đến tay khách hàng</t>
  </si>
  <si>
    <t>Mã căn</t>
  </si>
  <si>
    <t>Diện tích thông thủy (m2)</t>
  </si>
  <si>
    <t>Đơn giá (VNĐ/m2)</t>
  </si>
  <si>
    <t>Ngày cọc</t>
  </si>
  <si>
    <t>Gía niêm yết (đã bao gồm VAT chưa bao gồm KPBT, phí, lệ phí khác)</t>
  </si>
  <si>
    <t>Tổng giá bán căn hộ sau chiết khấu (đã bao gồm VAT chưa bao gồm KPBT,phí,lệ phí khác)</t>
  </si>
  <si>
    <t>Diễn giải chi tiết trên VBCN</t>
  </si>
  <si>
    <t>Giá HĐMB CIV- Bình Minh (đã bao gồm VAT chưa bao gồm KPBT,phí,lệ phí khác)</t>
  </si>
  <si>
    <t>Kinh phí bảo trì</t>
  </si>
  <si>
    <t>Chênh lệch (6-7)</t>
  </si>
  <si>
    <t>Số tiền Bình Minh đã TT cho CIV (11-9)</t>
  </si>
  <si>
    <t>Tổng giá trị văn bản chuyển nhượng (KH phải thanh toán cho Bình Minh)</t>
  </si>
  <si>
    <t>Số tiền còn lại khách hàng phải thanh toán cho CIV</t>
  </si>
  <si>
    <t>Đợt</t>
  </si>
  <si>
    <t>Tỷ lệ (%)</t>
  </si>
  <si>
    <t>Vốn tự có</t>
  </si>
  <si>
    <t>Vốn tự có/NHGN</t>
  </si>
  <si>
    <t>Tổng (VNĐ)</t>
  </si>
  <si>
    <t>Thời hạn thanh toán</t>
  </si>
  <si>
    <t>Đơn vị thanh toán</t>
  </si>
  <si>
    <t>Đợt 1</t>
  </si>
  <si>
    <t>Trước hoặc ngay tại thời điểm ký VBCN</t>
  </si>
  <si>
    <t>Công ty Bình Minh</t>
  </si>
  <si>
    <t>Đợt 2</t>
  </si>
  <si>
    <t>Trong vòng  60 ngày kể từ ngày đến hạn đợt 1</t>
  </si>
  <si>
    <t>Đợt 3</t>
  </si>
  <si>
    <t>Đợt 4</t>
  </si>
  <si>
    <t>Cen Invest</t>
  </si>
  <si>
    <t>Đợt 5</t>
  </si>
  <si>
    <t>Trong vòng 180 ngày kể từ ngày đến hạn đợt 1</t>
  </si>
  <si>
    <t>Đợt 6</t>
  </si>
  <si>
    <t>Đợt 7</t>
  </si>
  <si>
    <t>Đợt 8</t>
  </si>
  <si>
    <t>Khi có Thông báo bàn giao căn hộ</t>
  </si>
  <si>
    <t>2% kinh phí bảo trì</t>
  </si>
  <si>
    <t>Khi có Thông báo nộp hồ sơ làm GCN</t>
  </si>
  <si>
    <t>TỔNG CỘNG</t>
  </si>
  <si>
    <t>BẢNG TÍNH GIÁ DỰ ÁN BÌNH MINH CAO TẦNG
(Dành cho Khách hàng Thanh toán sớm 65%)</t>
  </si>
  <si>
    <t>Chiết khấu thanh toán</t>
  </si>
  <si>
    <t>Đợt thanh toán</t>
  </si>
  <si>
    <t>Giá trị tương ứng (VNĐ)</t>
  </si>
  <si>
    <t>Đợt 1 (bao gồm cả tiền đã đặt cọc)</t>
  </si>
  <si>
    <t>Trong vòng  30 ngày kể từ ngày đến hạn đợt 1</t>
  </si>
  <si>
    <t>CenInvest</t>
  </si>
  <si>
    <t>Vay</t>
  </si>
  <si>
    <t>Không vay NH</t>
  </si>
  <si>
    <t>Trong vòng 120 ngày kể từ ngày đến hạn đợt 1</t>
  </si>
  <si>
    <t>Trong vòng 240 ngày kể từ ngày đến hạn đợt 1</t>
  </si>
  <si>
    <t>Trong vòng 300 ngày kể từ ngày đến hạn đợt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</si>
</sst>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_-* #,##0\ _₫_-;\-* #,##0\ _₫_-;_-* &quot;-&quot;??\ _₫_-;_-@_-"/>
    <numFmt numFmtId="166" formatCode="0.0%"/>
    <numFmt numFmtId="167" formatCode="_(* #,##0_);_(* \(#,##0\);_(* &quot;-&quot;??_);_(@_)"/>
    <numFmt numFmtId="168" formatCode="_(* #,##0.0_);_(* \(#,##0.0\);_(* &quot;-&quot;?_);_(@_)"/>
  </numFmts>
  <fonts count="21" x14ac:knownFonts="1">
    <font>
      <sz val="11"/>
      <color theme="1"/>
      <name val="Calibri"/>
      <family val="2"/>
      <scheme val="minor"/>
    </font>
    <font>
      <b/>
      <sz val="11"/>
      <color rgb="FF000000"/>
      <name val="Times New Roman"/>
      <family val="1"/>
    </font>
    <font>
      <sz val="10"/>
      <color rgb="FF000000"/>
      <name val="Times New Roman"/>
      <family val="1"/>
    </font>
    <font>
      <sz val="11"/>
      <color rgb="FF000000"/>
      <name val="Times New Roman"/>
      <family val="1"/>
    </font>
    <font>
      <sz val="11"/>
      <color theme="1"/>
      <name val="Times New Roman"/>
      <family val="1"/>
    </font>
    <font>
      <sz val="11"/>
      <color theme="1"/>
      <name val="Calibri"/>
      <family val="2"/>
      <scheme val="minor"/>
    </font>
    <font>
      <sz val="11"/>
      <color theme="1"/>
      <name val="Calibri"/>
      <family val="2"/>
      <charset val="163"/>
      <scheme val="minor"/>
    </font>
    <font>
      <b/>
      <sz val="18"/>
      <color theme="1"/>
      <name val="Times New Roman"/>
      <family val="1"/>
    </font>
    <font>
      <b/>
      <sz val="15"/>
      <color theme="1"/>
      <name val="Times New Roman"/>
      <family val="1"/>
    </font>
    <font>
      <sz val="14"/>
      <color theme="1"/>
      <name val="Times New Roman"/>
      <family val="1"/>
    </font>
    <font>
      <b/>
      <sz val="14"/>
      <color theme="1"/>
      <name val="Times New Roman"/>
      <family val="1"/>
    </font>
    <font>
      <b/>
      <sz val="14"/>
      <color rgb="FFFF0000"/>
      <name val="Times New Roman"/>
      <family val="1"/>
    </font>
    <font>
      <sz val="14"/>
      <color rgb="FFFF0000"/>
      <name val="Times New Roman"/>
      <family val="1"/>
    </font>
    <font>
      <b/>
      <sz val="16"/>
      <color theme="1"/>
      <name val="Times New Roman"/>
      <family val="1"/>
    </font>
    <font>
      <sz val="16"/>
      <color theme="1"/>
      <name val="Times New Roman"/>
      <family val="1"/>
    </font>
    <font>
      <b/>
      <sz val="11"/>
      <color theme="1"/>
      <name val="Times New Roman"/>
      <family val="1"/>
    </font>
    <font>
      <b/>
      <sz val="13"/>
      <color theme="1"/>
      <name val="Times New Roman"/>
      <family val="1"/>
    </font>
    <font>
      <sz val="13"/>
      <color theme="1"/>
      <name val="Times New Roman"/>
      <family val="1"/>
    </font>
    <font>
      <i/>
      <sz val="13"/>
      <color theme="1"/>
      <name val="Times New Roman"/>
      <family val="1"/>
    </font>
    <font>
      <b/>
      <i/>
      <sz val="11"/>
      <color theme="1"/>
      <name val="Times New Roman"/>
      <family val="1"/>
    </font>
    <font>
      <b/>
      <sz val="17"/>
      <color theme="1"/>
      <name val="Times New Roman"/>
      <family val="1"/>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164" fontId="5" fillId="0" borderId="0" applyFont="0" applyFill="0" applyBorder="0" applyAlignment="0" applyProtection="0"/>
  </cellStyleXfs>
  <cellXfs count="207">
    <xf numFmtId="0" fontId="0" fillId="0" borderId="0" xfId="0"/>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2" fillId="0" borderId="6" xfId="0" applyFont="1" applyBorder="1" applyAlignment="1">
      <alignment horizontal="center" vertical="center"/>
    </xf>
    <xf numFmtId="0" fontId="3" fillId="0" borderId="7" xfId="0" applyFont="1" applyBorder="1" applyAlignment="1">
      <alignment horizontal="center" vertical="center"/>
    </xf>
    <xf numFmtId="3" fontId="4" fillId="0" borderId="7" xfId="0" applyNumberFormat="1" applyFont="1" applyBorder="1" applyAlignment="1">
      <alignment horizontal="center" vertical="center"/>
    </xf>
    <xf numFmtId="3" fontId="3" fillId="0" borderId="7"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0" xfId="1" applyFont="1" applyBorder="1" applyAlignment="1">
      <alignment horizontal="center" vertical="center" wrapText="1"/>
    </xf>
    <xf numFmtId="0" fontId="4" fillId="0" borderId="0" xfId="1" applyFont="1"/>
    <xf numFmtId="0" fontId="8" fillId="0" borderId="8" xfId="1" applyFont="1" applyBorder="1" applyAlignment="1">
      <alignment horizontal="center" vertical="center"/>
    </xf>
    <xf numFmtId="165" fontId="8" fillId="0" borderId="8" xfId="2" applyNumberFormat="1" applyFont="1" applyBorder="1" applyAlignment="1">
      <alignment horizontal="center" vertical="center"/>
    </xf>
    <xf numFmtId="0" fontId="8" fillId="0" borderId="8" xfId="1" applyFont="1" applyBorder="1" applyAlignment="1">
      <alignment horizontal="center" vertical="center" wrapText="1"/>
    </xf>
    <xf numFmtId="0" fontId="9" fillId="0" borderId="0" xfId="1" applyFont="1"/>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8" xfId="1" applyFont="1" applyBorder="1" applyAlignment="1">
      <alignment horizontal="left" vertical="center" wrapText="1"/>
    </xf>
    <xf numFmtId="165" fontId="10" fillId="2" borderId="8" xfId="2" applyNumberFormat="1" applyFont="1" applyFill="1" applyBorder="1" applyAlignment="1">
      <alignment horizontal="right" vertical="center" wrapText="1"/>
    </xf>
    <xf numFmtId="0" fontId="10" fillId="0" borderId="8" xfId="1" applyFont="1" applyBorder="1" applyAlignment="1">
      <alignment horizontal="center" vertical="center" wrapText="1"/>
    </xf>
    <xf numFmtId="0" fontId="9" fillId="0" borderId="8" xfId="1" applyFont="1" applyBorder="1" applyAlignment="1">
      <alignment horizontal="center" vertical="center"/>
    </xf>
    <xf numFmtId="0" fontId="9" fillId="0" borderId="11" xfId="1" applyFont="1" applyBorder="1" applyAlignment="1">
      <alignment horizontal="center" vertical="center" wrapText="1"/>
    </xf>
    <xf numFmtId="0" fontId="9" fillId="0" borderId="8" xfId="1" applyFont="1" applyBorder="1" applyAlignment="1">
      <alignment vertical="center"/>
    </xf>
    <xf numFmtId="164" fontId="9" fillId="0" borderId="8" xfId="2" applyNumberFormat="1" applyFont="1" applyBorder="1" applyAlignment="1">
      <alignment horizontal="right" vertical="center" wrapText="1"/>
    </xf>
    <xf numFmtId="0" fontId="9" fillId="0" borderId="12" xfId="1" applyFont="1" applyBorder="1"/>
    <xf numFmtId="165" fontId="9" fillId="0" borderId="8" xfId="2" applyNumberFormat="1" applyFont="1" applyBorder="1" applyAlignment="1">
      <alignment horizontal="right" vertical="center" wrapText="1"/>
    </xf>
    <xf numFmtId="14" fontId="9" fillId="0" borderId="8" xfId="2" applyNumberFormat="1" applyFont="1" applyBorder="1" applyAlignment="1">
      <alignment horizontal="right" vertical="center" wrapText="1"/>
    </xf>
    <xf numFmtId="0" fontId="9" fillId="0" borderId="8" xfId="1" applyFont="1" applyBorder="1" applyAlignment="1">
      <alignment vertical="center" wrapText="1"/>
    </xf>
    <xf numFmtId="165" fontId="11" fillId="0" borderId="8" xfId="2" applyNumberFormat="1" applyFont="1" applyBorder="1" applyAlignment="1">
      <alignment horizontal="right" vertical="center" wrapText="1"/>
    </xf>
    <xf numFmtId="0" fontId="9" fillId="0" borderId="12"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0" fillId="0" borderId="8" xfId="1" applyFont="1" applyBorder="1" applyAlignment="1">
      <alignment vertical="center" wrapText="1"/>
    </xf>
    <xf numFmtId="0" fontId="9" fillId="0" borderId="17" xfId="1" applyFont="1" applyBorder="1"/>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0" xfId="1" applyFont="1" applyBorder="1" applyAlignment="1">
      <alignment vertical="center" wrapText="1"/>
    </xf>
    <xf numFmtId="165" fontId="9" fillId="0" borderId="10" xfId="2" applyNumberFormat="1" applyFont="1" applyBorder="1" applyAlignment="1">
      <alignment horizontal="right" vertical="center" wrapText="1"/>
    </xf>
    <xf numFmtId="166" fontId="9" fillId="0" borderId="10" xfId="1" applyNumberFormat="1" applyFont="1" applyBorder="1" applyAlignment="1">
      <alignment horizontal="center" vertical="center"/>
    </xf>
    <xf numFmtId="0" fontId="9" fillId="0" borderId="20" xfId="1" applyFont="1" applyBorder="1"/>
    <xf numFmtId="165" fontId="9" fillId="0" borderId="0" xfId="1" applyNumberFormat="1" applyFont="1"/>
    <xf numFmtId="43" fontId="9" fillId="0" borderId="0" xfId="1" applyNumberFormat="1" applyFont="1"/>
    <xf numFmtId="0" fontId="9" fillId="0" borderId="11" xfId="1" applyFont="1" applyBorder="1" applyAlignment="1">
      <alignment vertical="center" wrapText="1"/>
    </xf>
    <xf numFmtId="165" fontId="9" fillId="0" borderId="19" xfId="2" applyNumberFormat="1" applyFont="1" applyBorder="1" applyAlignment="1">
      <alignment horizontal="right" vertical="center" wrapText="1"/>
    </xf>
    <xf numFmtId="9" fontId="9" fillId="0" borderId="11" xfId="1" applyNumberFormat="1" applyFont="1" applyBorder="1" applyAlignment="1">
      <alignment horizontal="center" vertical="center"/>
    </xf>
    <xf numFmtId="165" fontId="12" fillId="0" borderId="11" xfId="2" applyNumberFormat="1" applyFont="1" applyBorder="1" applyAlignment="1">
      <alignment horizontal="right" vertical="center" wrapText="1"/>
    </xf>
    <xf numFmtId="166" fontId="9" fillId="0" borderId="11" xfId="3" applyNumberFormat="1" applyFont="1" applyBorder="1" applyAlignment="1">
      <alignment horizontal="center" vertical="center"/>
    </xf>
    <xf numFmtId="9" fontId="9" fillId="0" borderId="13" xfId="1" applyNumberFormat="1" applyFont="1" applyBorder="1" applyAlignment="1">
      <alignment horizontal="center"/>
    </xf>
    <xf numFmtId="165" fontId="9" fillId="0" borderId="11" xfId="2" applyNumberFormat="1" applyFont="1" applyBorder="1" applyAlignment="1">
      <alignment horizontal="right" vertical="center" wrapText="1"/>
    </xf>
    <xf numFmtId="9" fontId="9" fillId="0" borderId="14" xfId="1" applyNumberFormat="1" applyFont="1" applyBorder="1" applyAlignment="1">
      <alignment horizontal="center"/>
    </xf>
    <xf numFmtId="0" fontId="10" fillId="0" borderId="11" xfId="4" applyFont="1" applyFill="1" applyBorder="1" applyAlignment="1">
      <alignment vertical="center" wrapText="1"/>
    </xf>
    <xf numFmtId="167" fontId="10" fillId="0" borderId="11" xfId="2" applyNumberFormat="1" applyFont="1" applyBorder="1" applyAlignment="1">
      <alignment horizontal="right" vertical="center" wrapText="1"/>
    </xf>
    <xf numFmtId="167" fontId="10" fillId="2" borderId="12" xfId="1" applyNumberFormat="1" applyFont="1" applyFill="1" applyBorder="1" applyAlignment="1">
      <alignment horizontal="left" vertical="center"/>
    </xf>
    <xf numFmtId="0" fontId="10" fillId="0" borderId="16" xfId="4" applyFont="1" applyFill="1" applyBorder="1" applyAlignment="1">
      <alignment vertical="center" wrapText="1"/>
    </xf>
    <xf numFmtId="165" fontId="10" fillId="0" borderId="16" xfId="2" applyNumberFormat="1" applyFont="1" applyBorder="1" applyAlignment="1">
      <alignment horizontal="right" vertical="center" wrapText="1"/>
    </xf>
    <xf numFmtId="0" fontId="9" fillId="0" borderId="16" xfId="1" applyFont="1" applyBorder="1" applyAlignment="1">
      <alignment horizontal="center" vertical="center"/>
    </xf>
    <xf numFmtId="0" fontId="10" fillId="2" borderId="17" xfId="1" applyFont="1" applyFill="1" applyBorder="1" applyAlignment="1">
      <alignment horizontal="left" vertical="center"/>
    </xf>
    <xf numFmtId="165" fontId="9" fillId="0" borderId="0" xfId="2" applyNumberFormat="1" applyFont="1"/>
    <xf numFmtId="0" fontId="9" fillId="0" borderId="0" xfId="1" applyFont="1" applyBorder="1" applyAlignment="1">
      <alignment horizontal="center"/>
    </xf>
    <xf numFmtId="0" fontId="9" fillId="0" borderId="0" xfId="1" applyFont="1" applyBorder="1"/>
    <xf numFmtId="165" fontId="9" fillId="0" borderId="0" xfId="2" applyNumberFormat="1" applyFont="1" applyBorder="1" applyAlignment="1">
      <alignment horizontal="right"/>
    </xf>
    <xf numFmtId="0" fontId="13"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26" xfId="1" applyFont="1" applyBorder="1" applyAlignment="1">
      <alignment horizontal="center" vertical="center" wrapText="1"/>
    </xf>
    <xf numFmtId="0" fontId="9" fillId="0" borderId="27" xfId="1" applyFont="1" applyFill="1" applyBorder="1" applyAlignment="1">
      <alignment horizontal="center" vertical="center" wrapText="1"/>
    </xf>
    <xf numFmtId="0" fontId="9" fillId="0" borderId="28" xfId="1" applyFont="1" applyFill="1" applyBorder="1" applyAlignment="1">
      <alignment horizontal="center" vertical="center" wrapText="1"/>
    </xf>
    <xf numFmtId="9" fontId="9" fillId="0" borderId="28" xfId="1" applyNumberFormat="1" applyFont="1" applyFill="1" applyBorder="1" applyAlignment="1">
      <alignment horizontal="center" vertical="center" wrapText="1"/>
    </xf>
    <xf numFmtId="165" fontId="9" fillId="0" borderId="28" xfId="2" applyNumberFormat="1" applyFont="1" applyFill="1" applyBorder="1" applyAlignment="1">
      <alignment horizontal="center" vertical="center" wrapText="1"/>
    </xf>
    <xf numFmtId="167" fontId="9" fillId="0" borderId="28" xfId="2" applyNumberFormat="1" applyFont="1" applyFill="1" applyBorder="1" applyAlignment="1">
      <alignment horizontal="center" vertical="center" wrapText="1"/>
    </xf>
    <xf numFmtId="165" fontId="9" fillId="0" borderId="28" xfId="5" applyNumberFormat="1" applyFont="1" applyFill="1" applyBorder="1" applyAlignment="1">
      <alignment horizontal="left" vertical="center" wrapText="1"/>
    </xf>
    <xf numFmtId="0" fontId="9" fillId="0" borderId="29" xfId="1" applyFont="1" applyFill="1" applyBorder="1" applyAlignment="1">
      <alignment horizontal="center" vertical="center"/>
    </xf>
    <xf numFmtId="0" fontId="4" fillId="0" borderId="0" xfId="1" applyFont="1" applyFill="1"/>
    <xf numFmtId="0" fontId="9" fillId="0" borderId="30" xfId="1" applyFont="1" applyFill="1" applyBorder="1" applyAlignment="1">
      <alignment horizontal="center" vertical="center" wrapText="1"/>
    </xf>
    <xf numFmtId="0" fontId="9" fillId="0" borderId="8" xfId="1" applyFont="1" applyFill="1" applyBorder="1" applyAlignment="1">
      <alignment horizontal="center" vertical="center" wrapText="1"/>
    </xf>
    <xf numFmtId="9" fontId="9" fillId="0" borderId="8" xfId="1" applyNumberFormat="1" applyFont="1" applyFill="1" applyBorder="1" applyAlignment="1">
      <alignment horizontal="center" vertical="center" wrapText="1"/>
    </xf>
    <xf numFmtId="165" fontId="9" fillId="0" borderId="8" xfId="2" applyNumberFormat="1" applyFont="1" applyFill="1" applyBorder="1" applyAlignment="1">
      <alignment horizontal="center" vertical="center" wrapText="1"/>
    </xf>
    <xf numFmtId="167" fontId="9" fillId="0" borderId="8" xfId="2" applyNumberFormat="1" applyFont="1" applyFill="1" applyBorder="1" applyAlignment="1">
      <alignment horizontal="center" vertical="center" wrapText="1"/>
    </xf>
    <xf numFmtId="165" fontId="9" fillId="0" borderId="8" xfId="5" applyNumberFormat="1" applyFont="1" applyFill="1" applyBorder="1" applyAlignment="1">
      <alignment horizontal="left" vertical="center" wrapText="1"/>
    </xf>
    <xf numFmtId="0" fontId="9" fillId="0" borderId="32" xfId="1" applyFont="1" applyFill="1" applyBorder="1" applyAlignment="1">
      <alignment horizontal="center" vertical="center"/>
    </xf>
    <xf numFmtId="167" fontId="4" fillId="0" borderId="0" xfId="1" applyNumberFormat="1" applyFont="1" applyFill="1"/>
    <xf numFmtId="0" fontId="9" fillId="0" borderId="33" xfId="1" applyFont="1" applyFill="1" applyBorder="1" applyAlignment="1">
      <alignment horizontal="center" vertical="center"/>
    </xf>
    <xf numFmtId="0" fontId="9" fillId="0" borderId="30" xfId="1" applyFont="1" applyFill="1" applyBorder="1" applyAlignment="1">
      <alignment horizontal="center" vertical="center" wrapText="1"/>
    </xf>
    <xf numFmtId="165" fontId="9" fillId="0" borderId="8" xfId="5" applyNumberFormat="1" applyFont="1" applyFill="1" applyBorder="1" applyAlignment="1">
      <alignment horizontal="left" vertical="center" wrapText="1"/>
    </xf>
    <xf numFmtId="10" fontId="4" fillId="0" borderId="0" xfId="1" applyNumberFormat="1" applyFont="1" applyFill="1"/>
    <xf numFmtId="165" fontId="9" fillId="0" borderId="8" xfId="1" applyNumberFormat="1" applyFont="1" applyFill="1" applyBorder="1" applyAlignment="1">
      <alignment horizontal="center" vertical="center" wrapText="1"/>
    </xf>
    <xf numFmtId="165" fontId="4" fillId="0" borderId="0" xfId="1" applyNumberFormat="1" applyFont="1" applyFill="1"/>
    <xf numFmtId="0" fontId="14" fillId="0" borderId="24" xfId="1" applyFont="1" applyBorder="1" applyAlignment="1">
      <alignment horizontal="center" vertical="center" wrapText="1"/>
    </xf>
    <xf numFmtId="9" fontId="14" fillId="0" borderId="25" xfId="1" applyNumberFormat="1" applyFont="1" applyBorder="1" applyAlignment="1">
      <alignment horizontal="center" vertical="center" wrapText="1"/>
    </xf>
    <xf numFmtId="165" fontId="13" fillId="0" borderId="25" xfId="2" applyNumberFormat="1" applyFont="1" applyBorder="1" applyAlignment="1">
      <alignment horizontal="center" vertical="center" wrapText="1"/>
    </xf>
    <xf numFmtId="167" fontId="13" fillId="0" borderId="25" xfId="2" applyNumberFormat="1" applyFont="1" applyBorder="1" applyAlignment="1">
      <alignment horizontal="center" vertical="center" wrapText="1"/>
    </xf>
    <xf numFmtId="165" fontId="14" fillId="0" borderId="25" xfId="5" applyNumberFormat="1" applyFont="1" applyBorder="1" applyAlignment="1">
      <alignment horizontal="center" vertical="center" wrapText="1"/>
    </xf>
    <xf numFmtId="0" fontId="14" fillId="0" borderId="26" xfId="1" applyFont="1" applyBorder="1"/>
    <xf numFmtId="166" fontId="4" fillId="0" borderId="0" xfId="3" applyNumberFormat="1" applyFont="1"/>
    <xf numFmtId="0" fontId="4" fillId="0" borderId="0" xfId="1" applyFont="1" applyAlignment="1">
      <alignment horizontal="center"/>
    </xf>
    <xf numFmtId="165" fontId="4" fillId="0" borderId="0" xfId="1" applyNumberFormat="1" applyFont="1"/>
    <xf numFmtId="0" fontId="15" fillId="0" borderId="0" xfId="1" applyFont="1" applyAlignment="1">
      <alignment horizontal="center" vertical="center"/>
    </xf>
    <xf numFmtId="0" fontId="16" fillId="0" borderId="0" xfId="1" applyFont="1" applyAlignment="1">
      <alignment vertical="center"/>
    </xf>
    <xf numFmtId="0" fontId="16" fillId="0" borderId="0" xfId="1" applyFont="1" applyAlignment="1">
      <alignment horizontal="center" vertical="center"/>
    </xf>
    <xf numFmtId="0" fontId="16" fillId="0" borderId="0" xfId="1" applyFont="1" applyAlignment="1">
      <alignment horizontal="center" vertical="center"/>
    </xf>
    <xf numFmtId="0" fontId="17" fillId="0" borderId="0" xfId="1" applyFont="1"/>
    <xf numFmtId="0" fontId="17" fillId="0" borderId="0" xfId="1" applyFont="1" applyAlignment="1">
      <alignment horizontal="center"/>
    </xf>
    <xf numFmtId="165" fontId="17" fillId="0" borderId="0" xfId="2" applyNumberFormat="1" applyFont="1" applyAlignment="1">
      <alignment horizontal="center"/>
    </xf>
    <xf numFmtId="168" fontId="17" fillId="0" borderId="0" xfId="1" applyNumberFormat="1" applyFont="1" applyAlignment="1">
      <alignment horizontal="center"/>
    </xf>
    <xf numFmtId="168" fontId="18" fillId="0" borderId="0" xfId="1" applyNumberFormat="1" applyFont="1" applyAlignment="1">
      <alignment horizontal="center"/>
    </xf>
    <xf numFmtId="0" fontId="18" fillId="0" borderId="0" xfId="1" applyFont="1" applyAlignment="1">
      <alignment horizontal="center"/>
    </xf>
    <xf numFmtId="0" fontId="17" fillId="0" borderId="0" xfId="1" applyFont="1" applyAlignment="1">
      <alignment horizontal="center"/>
    </xf>
    <xf numFmtId="0" fontId="19" fillId="0" borderId="0" xfId="1" applyFont="1" applyAlignment="1">
      <alignment horizontal="center"/>
    </xf>
    <xf numFmtId="165" fontId="4" fillId="0" borderId="0" xfId="2" applyNumberFormat="1" applyFont="1" applyAlignment="1">
      <alignment horizontal="right"/>
    </xf>
    <xf numFmtId="0" fontId="20" fillId="0" borderId="34" xfId="1" applyFont="1" applyBorder="1" applyAlignment="1">
      <alignment horizontal="center" vertical="center" wrapText="1"/>
    </xf>
    <xf numFmtId="0" fontId="20" fillId="0" borderId="35" xfId="1" applyFont="1" applyBorder="1" applyAlignment="1">
      <alignment horizontal="center" vertical="center" wrapText="1"/>
    </xf>
    <xf numFmtId="0" fontId="20" fillId="0" borderId="36"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38" xfId="1" applyFont="1" applyBorder="1" applyAlignment="1">
      <alignment horizontal="center" vertical="center" wrapText="1"/>
    </xf>
    <xf numFmtId="0" fontId="20" fillId="0" borderId="39" xfId="1" applyFont="1" applyBorder="1" applyAlignment="1">
      <alignment horizontal="center" vertical="center" wrapText="1"/>
    </xf>
    <xf numFmtId="0" fontId="10" fillId="0" borderId="18" xfId="1" applyFont="1" applyBorder="1" applyAlignment="1">
      <alignment horizontal="center" vertical="center"/>
    </xf>
    <xf numFmtId="0" fontId="10" fillId="0" borderId="40" xfId="1" applyFont="1" applyBorder="1" applyAlignment="1">
      <alignment horizontal="center" vertical="center"/>
    </xf>
    <xf numFmtId="165" fontId="10" fillId="0" borderId="40" xfId="2" applyNumberFormat="1" applyFont="1" applyBorder="1" applyAlignment="1">
      <alignment horizontal="center" vertical="center"/>
    </xf>
    <xf numFmtId="0" fontId="10" fillId="0" borderId="40" xfId="1" applyFont="1" applyBorder="1" applyAlignment="1">
      <alignment horizontal="center" vertical="center" wrapText="1"/>
    </xf>
    <xf numFmtId="0" fontId="10" fillId="0" borderId="41" xfId="1" applyFont="1" applyBorder="1" applyAlignment="1">
      <alignment horizontal="center" vertical="center" wrapText="1"/>
    </xf>
    <xf numFmtId="0" fontId="16" fillId="0" borderId="21" xfId="1" applyFont="1" applyBorder="1" applyAlignment="1">
      <alignment horizontal="center" vertical="center" wrapText="1"/>
    </xf>
    <xf numFmtId="0" fontId="17" fillId="0" borderId="22" xfId="1" applyFont="1" applyBorder="1" applyAlignment="1">
      <alignment horizontal="center" vertical="center" wrapText="1"/>
    </xf>
    <xf numFmtId="0" fontId="9" fillId="0" borderId="22" xfId="1" applyFont="1" applyBorder="1" applyAlignment="1">
      <alignment horizontal="left"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6" fillId="0" borderId="30" xfId="1" applyFont="1" applyBorder="1" applyAlignment="1">
      <alignment horizontal="center" vertical="center" wrapText="1"/>
    </xf>
    <xf numFmtId="0" fontId="17" fillId="0" borderId="8" xfId="1" applyFont="1" applyBorder="1" applyAlignment="1">
      <alignment horizontal="center" vertical="center" wrapText="1"/>
    </xf>
    <xf numFmtId="0" fontId="9" fillId="0" borderId="31" xfId="1" applyFont="1" applyBorder="1"/>
    <xf numFmtId="0" fontId="9" fillId="0" borderId="31" xfId="1" applyFont="1" applyBorder="1" applyAlignment="1">
      <alignment horizontal="center" vertical="center"/>
    </xf>
    <xf numFmtId="43" fontId="4" fillId="0" borderId="0" xfId="1" applyNumberFormat="1" applyFont="1"/>
    <xf numFmtId="165" fontId="17" fillId="0" borderId="0" xfId="1" applyNumberFormat="1" applyFont="1" applyAlignment="1">
      <alignment vertical="center"/>
    </xf>
    <xf numFmtId="0" fontId="4" fillId="0" borderId="0" xfId="1" applyFont="1" applyAlignment="1">
      <alignment vertical="center"/>
    </xf>
    <xf numFmtId="166" fontId="9" fillId="0" borderId="8" xfId="3" applyNumberFormat="1" applyFont="1" applyBorder="1" applyAlignment="1">
      <alignment horizontal="right" vertical="center" wrapText="1"/>
    </xf>
    <xf numFmtId="0" fontId="16" fillId="0" borderId="24" xfId="1" applyFont="1" applyBorder="1" applyAlignment="1">
      <alignment horizontal="center" vertical="center" wrapText="1"/>
    </xf>
    <xf numFmtId="0" fontId="17" fillId="0" borderId="25" xfId="1" applyFont="1" applyBorder="1" applyAlignment="1">
      <alignment horizontal="center" vertical="center" wrapText="1"/>
    </xf>
    <xf numFmtId="0" fontId="10" fillId="0" borderId="25" xfId="1" applyFont="1" applyBorder="1" applyAlignment="1">
      <alignment vertical="center" wrapText="1"/>
    </xf>
    <xf numFmtId="165" fontId="10" fillId="2" borderId="25" xfId="2" applyNumberFormat="1" applyFont="1" applyFill="1" applyBorder="1" applyAlignment="1">
      <alignment horizontal="right" vertical="center" wrapText="1"/>
    </xf>
    <xf numFmtId="0" fontId="9" fillId="0" borderId="25" xfId="1" applyFont="1" applyBorder="1" applyAlignment="1">
      <alignment horizontal="center" vertical="center"/>
    </xf>
    <xf numFmtId="0" fontId="9" fillId="0" borderId="26" xfId="1" applyFont="1" applyBorder="1"/>
    <xf numFmtId="0" fontId="17" fillId="0" borderId="22" xfId="1" applyFont="1" applyBorder="1" applyAlignment="1">
      <alignment vertical="center" wrapText="1"/>
    </xf>
    <xf numFmtId="165" fontId="17" fillId="0" borderId="22" xfId="2" applyNumberFormat="1" applyFont="1" applyBorder="1" applyAlignment="1">
      <alignment horizontal="right" vertical="center" wrapText="1"/>
    </xf>
    <xf numFmtId="166" fontId="17" fillId="0" borderId="22" xfId="1" applyNumberFormat="1" applyFont="1" applyBorder="1" applyAlignment="1">
      <alignment horizontal="center" vertical="center"/>
    </xf>
    <xf numFmtId="0" fontId="17" fillId="0" borderId="23" xfId="1" applyFont="1" applyBorder="1"/>
    <xf numFmtId="0" fontId="17" fillId="0" borderId="8" xfId="1" applyFont="1" applyBorder="1" applyAlignment="1">
      <alignment vertical="center" wrapText="1"/>
    </xf>
    <xf numFmtId="165" fontId="17" fillId="0" borderId="8" xfId="2" applyNumberFormat="1" applyFont="1" applyBorder="1" applyAlignment="1">
      <alignment horizontal="right" vertical="center" wrapText="1"/>
    </xf>
    <xf numFmtId="9" fontId="17" fillId="0" borderId="8" xfId="1" applyNumberFormat="1" applyFont="1" applyBorder="1" applyAlignment="1">
      <alignment horizontal="center" vertical="center"/>
    </xf>
    <xf numFmtId="0" fontId="17" fillId="0" borderId="31" xfId="1" applyFont="1" applyBorder="1"/>
    <xf numFmtId="166" fontId="17" fillId="0" borderId="8" xfId="3" applyNumberFormat="1" applyFont="1" applyBorder="1" applyAlignment="1">
      <alignment horizontal="center" vertical="center"/>
    </xf>
    <xf numFmtId="166" fontId="17" fillId="0" borderId="31" xfId="1" applyNumberFormat="1" applyFont="1" applyBorder="1" applyAlignment="1">
      <alignment horizontal="center"/>
    </xf>
    <xf numFmtId="0" fontId="17" fillId="0" borderId="31" xfId="1" applyFont="1" applyBorder="1" applyAlignment="1">
      <alignment horizontal="center"/>
    </xf>
    <xf numFmtId="0" fontId="16" fillId="0" borderId="8" xfId="4" applyFont="1" applyFill="1" applyBorder="1" applyAlignment="1">
      <alignment vertical="center" wrapText="1"/>
    </xf>
    <xf numFmtId="167" fontId="16" fillId="0" borderId="8" xfId="2" applyNumberFormat="1" applyFont="1" applyBorder="1" applyAlignment="1">
      <alignment horizontal="right" vertical="center" wrapText="1"/>
    </xf>
    <xf numFmtId="167" fontId="16" fillId="2" borderId="31" xfId="1" applyNumberFormat="1" applyFont="1" applyFill="1" applyBorder="1" applyAlignment="1">
      <alignment horizontal="left" vertical="center"/>
    </xf>
    <xf numFmtId="165" fontId="17" fillId="0" borderId="0" xfId="1" applyNumberFormat="1" applyFont="1"/>
    <xf numFmtId="0" fontId="16" fillId="0" borderId="25" xfId="4" applyFont="1" applyFill="1" applyBorder="1" applyAlignment="1">
      <alignment vertical="center" wrapText="1"/>
    </xf>
    <xf numFmtId="165" fontId="16" fillId="0" borderId="25" xfId="2" applyNumberFormat="1" applyFont="1" applyBorder="1" applyAlignment="1">
      <alignment horizontal="right" vertical="center" wrapText="1"/>
    </xf>
    <xf numFmtId="0" fontId="17" fillId="0" borderId="25" xfId="1" applyFont="1" applyBorder="1" applyAlignment="1">
      <alignment horizontal="center" vertical="center"/>
    </xf>
    <xf numFmtId="0" fontId="16" fillId="2" borderId="26" xfId="1" applyFont="1" applyFill="1" applyBorder="1" applyAlignment="1">
      <alignment horizontal="left" vertical="center"/>
    </xf>
    <xf numFmtId="0" fontId="17" fillId="0" borderId="0" xfId="1" applyFont="1" applyBorder="1" applyAlignment="1">
      <alignment horizontal="center"/>
    </xf>
    <xf numFmtId="0" fontId="17" fillId="0" borderId="0" xfId="1" applyFont="1" applyBorder="1"/>
    <xf numFmtId="165" fontId="17" fillId="0" borderId="0" xfId="2" applyNumberFormat="1" applyFont="1" applyBorder="1" applyAlignment="1">
      <alignment horizontal="right"/>
    </xf>
    <xf numFmtId="0" fontId="16" fillId="0" borderId="0"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xf>
    <xf numFmtId="0" fontId="10" fillId="0" borderId="43"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7" xfId="1" applyFont="1" applyBorder="1" applyAlignment="1">
      <alignment horizontal="center" vertical="center"/>
    </xf>
    <xf numFmtId="0" fontId="17" fillId="0" borderId="0" xfId="1" applyFont="1" applyBorder="1" applyAlignment="1">
      <alignment horizontal="center" vertical="center" wrapText="1"/>
    </xf>
    <xf numFmtId="0" fontId="9" fillId="0" borderId="42" xfId="1" applyFont="1" applyBorder="1" applyAlignment="1">
      <alignment horizontal="center" vertical="center" wrapText="1"/>
    </xf>
    <xf numFmtId="0" fontId="9" fillId="0" borderId="19" xfId="1" applyFont="1" applyFill="1" applyBorder="1" applyAlignment="1">
      <alignment horizontal="center" vertical="center" wrapText="1"/>
    </xf>
    <xf numFmtId="9" fontId="9" fillId="0" borderId="19" xfId="1"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5" fontId="9" fillId="0" borderId="19" xfId="5" applyNumberFormat="1" applyFont="1" applyFill="1" applyBorder="1" applyAlignment="1">
      <alignment horizontal="left" vertical="center" wrapText="1"/>
    </xf>
    <xf numFmtId="0" fontId="9" fillId="0" borderId="20" xfId="1" applyFont="1" applyBorder="1" applyAlignment="1">
      <alignment horizontal="center" vertical="center"/>
    </xf>
    <xf numFmtId="167" fontId="4" fillId="0" borderId="0" xfId="1" applyNumberFormat="1" applyFont="1"/>
    <xf numFmtId="0" fontId="9" fillId="0" borderId="43" xfId="1" applyFont="1" applyBorder="1" applyAlignment="1">
      <alignment horizontal="center" vertical="center" wrapText="1"/>
    </xf>
    <xf numFmtId="0" fontId="9" fillId="0" borderId="16" xfId="1" applyFont="1" applyFill="1" applyBorder="1" applyAlignment="1">
      <alignment horizontal="center" vertical="center" wrapText="1"/>
    </xf>
    <xf numFmtId="9" fontId="9" fillId="0" borderId="16" xfId="1" applyNumberFormat="1" applyFont="1" applyFill="1" applyBorder="1" applyAlignment="1">
      <alignment horizontal="center" vertical="center" wrapText="1"/>
    </xf>
    <xf numFmtId="167" fontId="9" fillId="0" borderId="16" xfId="2" applyNumberFormat="1" applyFont="1" applyFill="1" applyBorder="1" applyAlignment="1">
      <alignment horizontal="center" vertical="center" wrapText="1"/>
    </xf>
    <xf numFmtId="165" fontId="9" fillId="0" borderId="16" xfId="5" applyNumberFormat="1" applyFont="1" applyFill="1" applyBorder="1" applyAlignment="1">
      <alignment horizontal="left" vertical="center" wrapText="1"/>
    </xf>
    <xf numFmtId="0" fontId="9" fillId="0" borderId="17" xfId="1" applyFont="1" applyBorder="1" applyAlignment="1">
      <alignment horizontal="center" vertical="center"/>
    </xf>
    <xf numFmtId="0" fontId="9" fillId="0" borderId="44" xfId="1" applyFont="1" applyBorder="1" applyAlignment="1">
      <alignment horizontal="center" vertical="center" wrapText="1"/>
    </xf>
    <xf numFmtId="0" fontId="9" fillId="0" borderId="11" xfId="1" applyFont="1" applyFill="1" applyBorder="1" applyAlignment="1">
      <alignment horizontal="center" vertical="center" wrapText="1"/>
    </xf>
    <xf numFmtId="9" fontId="9" fillId="0" borderId="11" xfId="1" applyNumberFormat="1" applyFont="1" applyFill="1" applyBorder="1" applyAlignment="1">
      <alignment horizontal="center" vertical="center" wrapText="1"/>
    </xf>
    <xf numFmtId="167" fontId="9" fillId="0" borderId="11" xfId="2" applyNumberFormat="1" applyFont="1" applyFill="1" applyBorder="1" applyAlignment="1">
      <alignment horizontal="center" vertical="center" wrapText="1"/>
    </xf>
    <xf numFmtId="165" fontId="9" fillId="0" borderId="10" xfId="5" applyNumberFormat="1" applyFont="1" applyFill="1" applyBorder="1" applyAlignment="1">
      <alignment vertical="center" wrapText="1"/>
    </xf>
    <xf numFmtId="0" fontId="9" fillId="0" borderId="41" xfId="1" applyFont="1" applyBorder="1" applyAlignment="1">
      <alignment horizontal="center" vertical="center"/>
    </xf>
    <xf numFmtId="9" fontId="9" fillId="0" borderId="11" xfId="1" applyNumberFormat="1" applyFont="1" applyBorder="1" applyAlignment="1">
      <alignment horizontal="center" vertical="center" wrapText="1"/>
    </xf>
    <xf numFmtId="165" fontId="9" fillId="0" borderId="11" xfId="5" applyNumberFormat="1" applyFont="1" applyBorder="1" applyAlignment="1">
      <alignment horizontal="left" vertical="center" wrapText="1"/>
    </xf>
    <xf numFmtId="0" fontId="4" fillId="0" borderId="0" xfId="1" applyFont="1" applyBorder="1" applyAlignment="1">
      <alignment horizontal="center" vertical="center" wrapText="1"/>
    </xf>
    <xf numFmtId="0" fontId="10" fillId="0" borderId="16" xfId="1" applyFont="1" applyBorder="1" applyAlignment="1">
      <alignment horizontal="center" vertical="center" wrapText="1"/>
    </xf>
    <xf numFmtId="9" fontId="9" fillId="0" borderId="16" xfId="1" applyNumberFormat="1" applyFont="1" applyBorder="1" applyAlignment="1">
      <alignment horizontal="center" vertical="center" wrapText="1"/>
    </xf>
    <xf numFmtId="167" fontId="10" fillId="0" borderId="16" xfId="2" applyNumberFormat="1" applyFont="1" applyBorder="1" applyAlignment="1">
      <alignment horizontal="center" vertical="center" wrapText="1"/>
    </xf>
    <xf numFmtId="165" fontId="9" fillId="0" borderId="16" xfId="5" applyNumberFormat="1" applyFont="1" applyBorder="1" applyAlignment="1">
      <alignment horizontal="center" vertical="center" wrapText="1"/>
    </xf>
    <xf numFmtId="0" fontId="15" fillId="0" borderId="0" xfId="1" applyFont="1" applyAlignment="1">
      <alignment horizontal="center" vertical="center"/>
    </xf>
    <xf numFmtId="0" fontId="4" fillId="0" borderId="0" xfId="1" applyFont="1" applyAlignment="1">
      <alignment horizontal="center"/>
    </xf>
    <xf numFmtId="0" fontId="9" fillId="0" borderId="14" xfId="1" applyFont="1" applyBorder="1" applyAlignment="1">
      <alignment horizontal="center" vertical="center"/>
    </xf>
    <xf numFmtId="0" fontId="9" fillId="0" borderId="41" xfId="1" applyFont="1" applyFill="1" applyBorder="1" applyAlignment="1">
      <alignment horizontal="center" vertical="center"/>
    </xf>
    <xf numFmtId="0" fontId="9" fillId="0" borderId="29" xfId="1" applyFont="1" applyBorder="1" applyAlignment="1">
      <alignment vertical="center"/>
    </xf>
    <xf numFmtId="167" fontId="4" fillId="0" borderId="0" xfId="1" applyNumberFormat="1" applyFont="1" applyAlignment="1">
      <alignment horizontal="center"/>
    </xf>
  </cellXfs>
  <cellStyles count="6">
    <cellStyle name="Comma 2" xfId="2"/>
    <cellStyle name="Comma 2 2" xfId="5"/>
    <cellStyle name="Normal" xfId="0" builtinId="0"/>
    <cellStyle name="Normal 2" xfId="1"/>
    <cellStyle name="Normal 4" xfId="4"/>
    <cellStyle name="Percent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7921;%20&#225;n%20B&#236;nh%20Minh%20cao%20t&#7847;ng/L&#224;m%20H&#7907;p%20&#273;&#7891;ng%20FN/1.%20Data%20BMG%20cao%20t&#7847;ng%20nhungnh2%2012.0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7921;%20&#225;n%20B&#236;nh%20Minh%20cao%20t&#7847;ng/L&#224;m%20H&#7907;p%20&#273;&#7891;ng%20FN/Phi&#7871;u%20t&#237;nh%20gi&#225;/Phi&#7871;u%20t&#237;nh%20gi&#225;%20T8.2021/PTG.T&#7847;ng%2011%20&#273;&#7871;n%20T&#7847;ng%2023%20theo%20CSBH%20s&#7889;%2011%20&#225;p%20d&#7909;ng%2031.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
      <sheetName val="QSDD pb"/>
      <sheetName val="SH"/>
      <sheetName val="Data"/>
      <sheetName val="XNKM TT Thường"/>
      <sheetName val="Bảng giá tt thường"/>
      <sheetName val="CSBH"/>
      <sheetName val="Bảng giá tt sớm"/>
      <sheetName val="XNKM TT sớm"/>
      <sheetName val="Tiêu chí XNKM"/>
      <sheetName val="Sheet3"/>
      <sheetName val="Sheet1"/>
      <sheetName val="Sheet2"/>
      <sheetName val="Sheet4"/>
      <sheetName val="1405B"/>
      <sheetName val="0802B"/>
      <sheetName val="2306B"/>
      <sheetName val="1105B"/>
      <sheetName val="Sheet5"/>
      <sheetName val="2009B"/>
      <sheetName val="0810B"/>
      <sheetName val="2301B"/>
      <sheetName val="1202B"/>
      <sheetName val="0701B"/>
      <sheetName val="2305B"/>
      <sheetName val="0804B"/>
      <sheetName val="0501B"/>
      <sheetName val="2206B"/>
      <sheetName val="2203B"/>
      <sheetName val="0801B"/>
      <sheetName val="1402B"/>
      <sheetName val="2304B"/>
      <sheetName val="0906B"/>
      <sheetName val="1106B"/>
      <sheetName val="1701B"/>
      <sheetName val="2010B"/>
      <sheetName val="2001B"/>
      <sheetName val="XNKM TT Thường (5)"/>
      <sheetName val="1208B"/>
      <sheetName val="0706B"/>
      <sheetName val="XNKM TT Thường (4)"/>
      <sheetName val="1201B"/>
      <sheetName val="1702B"/>
      <sheetName val="1108B"/>
      <sheetName val="0901B"/>
      <sheetName val="1704B"/>
      <sheetName val="1203B"/>
      <sheetName val="Sheet6"/>
      <sheetName val="0506B"/>
      <sheetName val="Sheet10"/>
      <sheetName val="1210B"/>
      <sheetName val="0710B"/>
      <sheetName val="0410B"/>
      <sheetName val="2007B"/>
      <sheetName val="0702B FN"/>
      <sheetName val="0702B"/>
      <sheetName val="1102B"/>
      <sheetName val="1707B"/>
      <sheetName val="1706B"/>
      <sheetName val="2006B"/>
      <sheetName val="XNKM TT Thường (3)"/>
      <sheetName val="XNKM TT Thường (2)"/>
      <sheetName val="2003b"/>
      <sheetName val="1710B"/>
      <sheetName val="2005B"/>
      <sheetName val="Sheet7"/>
      <sheetName val="Sheet8"/>
    </sheetNames>
    <sheetDataSet>
      <sheetData sheetId="0"/>
      <sheetData sheetId="1"/>
      <sheetData sheetId="2"/>
      <sheetData sheetId="3">
        <row r="2">
          <cell r="B2" t="str">
            <v>BMG.1204B</v>
          </cell>
          <cell r="C2" t="str">
            <v>đã xong cả đợt 2
đã giải chấp - đã có HSNH
21/9: cập nhật lại địa chỉ KH</v>
          </cell>
          <cell r="D2" t="str">
            <v>Vay NH</v>
          </cell>
          <cell r="E2" t="str">
            <v>HĐMB</v>
          </cell>
          <cell r="F2" t="str">
            <v>CS 1</v>
          </cell>
          <cell r="G2" t="str">
            <v>Vay NH</v>
          </cell>
          <cell r="H2" t="str">
            <v>Tiến độ thường</v>
          </cell>
          <cell r="I2" t="str">
            <v>Từ chối BL</v>
          </cell>
          <cell r="J2">
            <v>1</v>
          </cell>
          <cell r="K2" t="str">
            <v>1 công ty</v>
          </cell>
          <cell r="L2" t="str">
            <v>1204B</v>
          </cell>
          <cell r="M2" t="str">
            <v>12</v>
          </cell>
          <cell r="N2" t="str">
            <v>04B</v>
          </cell>
          <cell r="O2"/>
          <cell r="P2">
            <v>100.05</v>
          </cell>
          <cell r="Q2" t="str">
            <v>100.05</v>
          </cell>
          <cell r="R2">
            <v>94.53</v>
          </cell>
          <cell r="S2" t="str">
            <v>94.53</v>
          </cell>
          <cell r="T2" t="str">
            <v>ĐB</v>
          </cell>
          <cell r="U2">
            <v>43981</v>
          </cell>
        </row>
        <row r="3">
          <cell r="B3" t="str">
            <v>BMG.2204B</v>
          </cell>
          <cell r="C3" t="str">
            <v xml:space="preserve">đã xong </v>
          </cell>
          <cell r="D3" t="str">
            <v>Không vay-TT sớm 65%</v>
          </cell>
          <cell r="E3" t="str">
            <v>HĐMB</v>
          </cell>
          <cell r="F3" t="str">
            <v>CS 1</v>
          </cell>
          <cell r="G3" t="str">
            <v>Không vay NH</v>
          </cell>
          <cell r="H3" t="str">
            <v>TT sớm 65%</v>
          </cell>
          <cell r="I3" t="str">
            <v>Từ chối BL</v>
          </cell>
          <cell r="J3">
            <v>1</v>
          </cell>
          <cell r="K3" t="str">
            <v>1 công ty</v>
          </cell>
          <cell r="L3" t="str">
            <v>2204B</v>
          </cell>
          <cell r="M3" t="str">
            <v>22</v>
          </cell>
          <cell r="N3" t="str">
            <v>04B</v>
          </cell>
          <cell r="O3"/>
          <cell r="P3">
            <v>100.05</v>
          </cell>
          <cell r="Q3" t="str">
            <v>100.05</v>
          </cell>
          <cell r="R3">
            <v>94.53</v>
          </cell>
          <cell r="S3" t="str">
            <v>94.53</v>
          </cell>
          <cell r="T3" t="str">
            <v>ĐB</v>
          </cell>
          <cell r="U3">
            <v>43981</v>
          </cell>
        </row>
        <row r="4">
          <cell r="B4" t="str">
            <v>BMG.0510B</v>
          </cell>
          <cell r="C4" t="str">
            <v>đã xong cả đợt 2
đã giải chấp - đã có HSNH
đã cập nhật thêm số kh vợ 13/4 do số cũ ko liên hệ dc
13/4 a Long đã gửi tb vv lùi lịch bàn giao nhà cho kh do thư hoàn</v>
          </cell>
          <cell r="D4" t="str">
            <v>Vay NH</v>
          </cell>
          <cell r="E4" t="str">
            <v>HĐMB</v>
          </cell>
          <cell r="F4" t="str">
            <v>CS 1</v>
          </cell>
          <cell r="G4" t="str">
            <v>Vay NH</v>
          </cell>
          <cell r="H4" t="str">
            <v>Tiến độ thường</v>
          </cell>
          <cell r="I4" t="str">
            <v>Từ chối BL</v>
          </cell>
          <cell r="J4">
            <v>1</v>
          </cell>
          <cell r="K4" t="str">
            <v>1 công ty</v>
          </cell>
          <cell r="L4" t="str">
            <v>0510B</v>
          </cell>
          <cell r="M4" t="str">
            <v>05</v>
          </cell>
          <cell r="N4" t="str">
            <v>10B</v>
          </cell>
          <cell r="O4"/>
          <cell r="P4">
            <v>96.3</v>
          </cell>
          <cell r="Q4" t="str">
            <v>96.30</v>
          </cell>
          <cell r="R4">
            <v>91.26</v>
          </cell>
          <cell r="S4" t="str">
            <v>91.26</v>
          </cell>
          <cell r="T4" t="str">
            <v>TN</v>
          </cell>
          <cell r="U4">
            <v>43995</v>
          </cell>
        </row>
        <row r="5">
          <cell r="B5" t="str">
            <v>BMG.1904B</v>
          </cell>
          <cell r="C5" t="str">
            <v>Đang đợi giải chấp
NH đã gửi hồ sơ sang 25/8
Thay đổi thông tin KH CMND</v>
          </cell>
          <cell r="D5" t="str">
            <v>Vay NH - GNSS</v>
          </cell>
          <cell r="E5" t="str">
            <v>HĐMB</v>
          </cell>
          <cell r="F5" t="str">
            <v>CS 1</v>
          </cell>
          <cell r="G5" t="str">
            <v>Vay NH</v>
          </cell>
          <cell r="H5" t="str">
            <v>Tiến độ thường</v>
          </cell>
          <cell r="I5" t="str">
            <v>Đăng ký BL</v>
          </cell>
          <cell r="J5">
            <v>1</v>
          </cell>
          <cell r="K5" t="str">
            <v>1 công ty</v>
          </cell>
          <cell r="L5" t="str">
            <v>1904B</v>
          </cell>
          <cell r="M5" t="str">
            <v>19</v>
          </cell>
          <cell r="N5" t="str">
            <v>04B</v>
          </cell>
          <cell r="O5"/>
          <cell r="P5">
            <v>100.05</v>
          </cell>
          <cell r="Q5" t="str">
            <v>100.05</v>
          </cell>
          <cell r="R5">
            <v>94.53</v>
          </cell>
          <cell r="S5" t="str">
            <v>94.53</v>
          </cell>
          <cell r="T5" t="str">
            <v>ĐB</v>
          </cell>
          <cell r="U5">
            <v>43980</v>
          </cell>
        </row>
        <row r="6">
          <cell r="B6" t="str">
            <v>BMG.1205B</v>
          </cell>
          <cell r="C6" t="str">
            <v>Đang đợi giải chấp
25/8: đã gọi báo kh báo NH gửi hồ sơ sang cho CIV
14/10: thay đổi địa chi liên hệ KH - đã báo kh làm đơn thay đổi tt gửi lại</v>
          </cell>
          <cell r="D6" t="str">
            <v>Vay NH - GNSS</v>
          </cell>
          <cell r="E6" t="str">
            <v>HĐMB</v>
          </cell>
          <cell r="F6" t="str">
            <v>CS 1</v>
          </cell>
          <cell r="G6" t="str">
            <v>Vay NH</v>
          </cell>
          <cell r="H6" t="str">
            <v>Tiến độ thường</v>
          </cell>
          <cell r="I6" t="str">
            <v>Từ chối BL</v>
          </cell>
          <cell r="J6">
            <v>1</v>
          </cell>
          <cell r="K6" t="str">
            <v>1 công ty</v>
          </cell>
          <cell r="L6" t="str">
            <v>1205B</v>
          </cell>
          <cell r="M6" t="str">
            <v>12</v>
          </cell>
          <cell r="N6" t="str">
            <v>05B</v>
          </cell>
          <cell r="O6"/>
          <cell r="P6">
            <v>106.55</v>
          </cell>
          <cell r="Q6" t="str">
            <v>106.55</v>
          </cell>
          <cell r="R6">
            <v>100.25</v>
          </cell>
          <cell r="S6" t="str">
            <v>100.25</v>
          </cell>
          <cell r="T6" t="str">
            <v>ĐN</v>
          </cell>
          <cell r="U6">
            <v>44020</v>
          </cell>
        </row>
        <row r="7">
          <cell r="B7" t="str">
            <v>BMG.1204A</v>
          </cell>
          <cell r="C7" t="str">
            <v xml:space="preserve">Đang đợi giải chấp
25/8: gọi cho KH, KH báo liên hệ NH, đã liên hệ, NH báo cần có Xác nhận CĐT mới đi công chứng hồ sơ dc, zalo NH Thanh Huyền - 0915710119 </v>
          </cell>
          <cell r="D7" t="str">
            <v>Vay NH - GNSS</v>
          </cell>
          <cell r="E7" t="str">
            <v>VBCN</v>
          </cell>
          <cell r="F7" t="str">
            <v>CS 1</v>
          </cell>
          <cell r="G7" t="str">
            <v>Vay NH</v>
          </cell>
          <cell r="H7" t="str">
            <v>Tiến độ thường</v>
          </cell>
          <cell r="I7" t="str">
            <v>Đăng ký BL</v>
          </cell>
          <cell r="J7">
            <v>1</v>
          </cell>
          <cell r="K7" t="str">
            <v>2 công ty</v>
          </cell>
          <cell r="L7" t="str">
            <v>1204A</v>
          </cell>
          <cell r="M7" t="str">
            <v>12</v>
          </cell>
          <cell r="N7" t="str">
            <v>04A</v>
          </cell>
          <cell r="O7"/>
          <cell r="P7">
            <v>100.05</v>
          </cell>
          <cell r="Q7" t="str">
            <v>100.05</v>
          </cell>
          <cell r="R7">
            <v>94.53</v>
          </cell>
          <cell r="S7" t="str">
            <v>94.53</v>
          </cell>
          <cell r="T7" t="str">
            <v>TN</v>
          </cell>
          <cell r="U7">
            <v>44032</v>
          </cell>
        </row>
        <row r="8">
          <cell r="B8" t="str">
            <v>BMG.1208A</v>
          </cell>
          <cell r="C8" t="str">
            <v>Đang đợi giải chấp</v>
          </cell>
          <cell r="D8" t="str">
            <v>Vay NH - GNSS</v>
          </cell>
          <cell r="E8" t="str">
            <v>VBCN</v>
          </cell>
          <cell r="F8" t="str">
            <v>CS 1</v>
          </cell>
          <cell r="G8" t="str">
            <v>Vay NH</v>
          </cell>
          <cell r="H8" t="str">
            <v>Tiến độ thường</v>
          </cell>
          <cell r="I8" t="str">
            <v>Từ chối BL</v>
          </cell>
          <cell r="J8">
            <v>1</v>
          </cell>
          <cell r="K8" t="str">
            <v>2 công ty</v>
          </cell>
          <cell r="L8" t="str">
            <v>1208A</v>
          </cell>
          <cell r="M8" t="str">
            <v>12</v>
          </cell>
          <cell r="N8" t="str">
            <v>08A</v>
          </cell>
          <cell r="O8"/>
          <cell r="P8">
            <v>99.86</v>
          </cell>
          <cell r="Q8" t="str">
            <v>99.86</v>
          </cell>
          <cell r="R8">
            <v>95.06</v>
          </cell>
          <cell r="S8" t="str">
            <v>95.06</v>
          </cell>
          <cell r="T8" t="str">
            <v>TB</v>
          </cell>
          <cell r="U8">
            <v>44032</v>
          </cell>
        </row>
        <row r="9">
          <cell r="B9" t="str">
            <v>BMG.0605B</v>
          </cell>
          <cell r="C9" t="str">
            <v>Đang đợi giải chấp</v>
          </cell>
          <cell r="D9" t="str">
            <v>Vay NH - GNSS</v>
          </cell>
          <cell r="E9" t="str">
            <v>VBCN</v>
          </cell>
          <cell r="F9" t="str">
            <v>CS 23/7</v>
          </cell>
          <cell r="G9" t="str">
            <v>Vay NH</v>
          </cell>
          <cell r="H9" t="str">
            <v>Tiến độ thường</v>
          </cell>
          <cell r="I9" t="str">
            <v>Từ chối BL</v>
          </cell>
          <cell r="J9">
            <v>1</v>
          </cell>
          <cell r="K9" t="str">
            <v>2 công ty</v>
          </cell>
          <cell r="L9" t="str">
            <v>0605B</v>
          </cell>
          <cell r="M9" t="str">
            <v>06</v>
          </cell>
          <cell r="N9" t="str">
            <v>05B</v>
          </cell>
          <cell r="O9"/>
          <cell r="P9">
            <v>106.55</v>
          </cell>
          <cell r="Q9" t="str">
            <v>106.55</v>
          </cell>
          <cell r="R9">
            <v>100.25</v>
          </cell>
          <cell r="S9" t="str">
            <v>100.25</v>
          </cell>
          <cell r="T9" t="str">
            <v>ĐN</v>
          </cell>
          <cell r="U9">
            <v>44051</v>
          </cell>
        </row>
        <row r="10">
          <cell r="B10" t="str">
            <v>BMG.1105A</v>
          </cell>
          <cell r="C10" t="str">
            <v xml:space="preserve">KH mới đóng tiền kh, đã đóng 30%, 400 VS sang
đã lv với NH VPBank - chờ giải chấp
25/8: Gọi cho kh không được, gọi sale, sale báo KH đang làm việc VPB nhưng NH đang xem xét. Đã báo vv cần đốc thúc ltuc và báo KH lên nhận hồ sơ </v>
          </cell>
          <cell r="D10" t="str">
            <v>Vay NH</v>
          </cell>
          <cell r="E10" t="str">
            <v>VBCN</v>
          </cell>
          <cell r="F10" t="str">
            <v>CS 23/7</v>
          </cell>
          <cell r="G10" t="str">
            <v>Vay NH</v>
          </cell>
          <cell r="H10" t="str">
            <v>Tiến độ thường</v>
          </cell>
          <cell r="I10" t="str">
            <v>Từ chối BL</v>
          </cell>
          <cell r="J10">
            <v>1</v>
          </cell>
          <cell r="K10" t="str">
            <v>2 công ty</v>
          </cell>
          <cell r="L10" t="str">
            <v>1105A</v>
          </cell>
          <cell r="M10" t="str">
            <v>11</v>
          </cell>
          <cell r="N10" t="str">
            <v>05A</v>
          </cell>
          <cell r="O10"/>
          <cell r="P10">
            <v>106.55</v>
          </cell>
          <cell r="Q10" t="str">
            <v>106.55</v>
          </cell>
          <cell r="R10">
            <v>100.25</v>
          </cell>
          <cell r="S10" t="str">
            <v>100.25</v>
          </cell>
          <cell r="T10" t="str">
            <v>ĐN</v>
          </cell>
          <cell r="U10">
            <v>44042</v>
          </cell>
        </row>
        <row r="11">
          <cell r="B11" t="str">
            <v>BMG.1103B</v>
          </cell>
          <cell r="C11" t="str">
            <v>đã ký xong oki</v>
          </cell>
          <cell r="D11" t="str">
            <v>Vay NH - GNSS</v>
          </cell>
          <cell r="E11" t="str">
            <v>VBCN</v>
          </cell>
          <cell r="F11" t="str">
            <v>CS 23/7</v>
          </cell>
          <cell r="G11" t="str">
            <v>Vay NH</v>
          </cell>
          <cell r="H11" t="str">
            <v>Tiến độ thường</v>
          </cell>
          <cell r="I11" t="str">
            <v>Từ chối BL</v>
          </cell>
          <cell r="J11">
            <v>1</v>
          </cell>
          <cell r="K11" t="str">
            <v>2 công ty</v>
          </cell>
          <cell r="L11" t="str">
            <v>1103B</v>
          </cell>
          <cell r="M11" t="str">
            <v>11</v>
          </cell>
          <cell r="N11" t="str">
            <v>03B</v>
          </cell>
          <cell r="O11"/>
          <cell r="P11">
            <v>79.11</v>
          </cell>
          <cell r="Q11" t="str">
            <v>79.11</v>
          </cell>
          <cell r="R11">
            <v>74.260000000000005</v>
          </cell>
          <cell r="S11" t="str">
            <v>74.26</v>
          </cell>
          <cell r="T11" t="str">
            <v>ĐB</v>
          </cell>
          <cell r="U11">
            <v>44060</v>
          </cell>
        </row>
        <row r="12">
          <cell r="B12" t="str">
            <v>BMG.1106A</v>
          </cell>
          <cell r="C12" t="str">
            <v>Vay NH - GNSS</v>
          </cell>
          <cell r="D12" t="str">
            <v>Vay NH - GNSS</v>
          </cell>
          <cell r="E12" t="str">
            <v>VBCN</v>
          </cell>
          <cell r="F12" t="str">
            <v>CS 23/7</v>
          </cell>
          <cell r="G12" t="str">
            <v>Vay NH</v>
          </cell>
          <cell r="H12" t="str">
            <v>Tiến độ thường</v>
          </cell>
          <cell r="I12" t="str">
            <v>Từ chối BL</v>
          </cell>
          <cell r="J12">
            <v>1</v>
          </cell>
          <cell r="K12" t="str">
            <v>2 công ty</v>
          </cell>
          <cell r="L12" t="str">
            <v>1106A</v>
          </cell>
          <cell r="M12" t="str">
            <v>11</v>
          </cell>
          <cell r="N12" t="str">
            <v>06A</v>
          </cell>
          <cell r="O12"/>
          <cell r="P12">
            <v>78.510000000000005</v>
          </cell>
          <cell r="Q12" t="str">
            <v>78.51</v>
          </cell>
          <cell r="R12">
            <v>73.75</v>
          </cell>
          <cell r="S12" t="str">
            <v>73.75</v>
          </cell>
          <cell r="T12" t="str">
            <v>ĐN</v>
          </cell>
          <cell r="U12">
            <v>44070</v>
          </cell>
        </row>
        <row r="13">
          <cell r="B13" t="str">
            <v>BMG.0910A</v>
          </cell>
          <cell r="C13" t="str">
            <v>Vay NH - GNSS</v>
          </cell>
          <cell r="D13" t="str">
            <v>Vay NH - GNSS</v>
          </cell>
          <cell r="E13" t="str">
            <v>VBCN</v>
          </cell>
          <cell r="F13" t="str">
            <v>CS 23/7</v>
          </cell>
          <cell r="G13" t="str">
            <v>Vay NH</v>
          </cell>
          <cell r="H13" t="str">
            <v>Tiến độ thường</v>
          </cell>
          <cell r="I13" t="str">
            <v>Từ chối BL</v>
          </cell>
          <cell r="J13">
            <v>1</v>
          </cell>
          <cell r="K13" t="str">
            <v>2 công ty</v>
          </cell>
          <cell r="L13" t="str">
            <v>0910A</v>
          </cell>
          <cell r="M13" t="str">
            <v>09</v>
          </cell>
          <cell r="N13" t="str">
            <v>10A</v>
          </cell>
          <cell r="O13"/>
          <cell r="P13">
            <v>96.3</v>
          </cell>
          <cell r="Q13" t="str">
            <v>96.30</v>
          </cell>
          <cell r="R13">
            <v>91.26</v>
          </cell>
          <cell r="S13" t="str">
            <v>91.26</v>
          </cell>
          <cell r="T13" t="str">
            <v>ĐB</v>
          </cell>
          <cell r="U13">
            <v>44073</v>
          </cell>
        </row>
        <row r="14">
          <cell r="B14" t="str">
            <v>BMG.1104B</v>
          </cell>
          <cell r="C14" t="str">
            <v xml:space="preserve">KH book ngày 18/9 ký - đã đóng tiền
KH đang làm việc BIDV -A Dũng hồ sơ sắp oki </v>
          </cell>
          <cell r="D14" t="str">
            <v>Vay NH - GNSS</v>
          </cell>
          <cell r="E14" t="str">
            <v>VBCN</v>
          </cell>
          <cell r="F14" t="str">
            <v>CS Số 02 ngày 30/8</v>
          </cell>
          <cell r="G14" t="str">
            <v>Vay NH</v>
          </cell>
          <cell r="H14" t="str">
            <v>Tiến độ thường</v>
          </cell>
          <cell r="I14" t="str">
            <v>Từ chối BL</v>
          </cell>
          <cell r="J14">
            <v>1</v>
          </cell>
          <cell r="K14" t="str">
            <v>2 công ty</v>
          </cell>
          <cell r="L14" t="str">
            <v>1104B</v>
          </cell>
          <cell r="M14" t="str">
            <v>11</v>
          </cell>
          <cell r="N14" t="str">
            <v>04B</v>
          </cell>
          <cell r="O14"/>
          <cell r="P14">
            <v>100.05</v>
          </cell>
          <cell r="Q14" t="str">
            <v>100.05</v>
          </cell>
          <cell r="R14">
            <v>94.53</v>
          </cell>
          <cell r="S14" t="str">
            <v>94.53</v>
          </cell>
          <cell r="T14" t="str">
            <v>ĐB</v>
          </cell>
          <cell r="U14">
            <v>44077</v>
          </cell>
        </row>
        <row r="15">
          <cell r="B15" t="str">
            <v>BMG.0503B</v>
          </cell>
          <cell r="C15" t="str">
            <v>Sale book KH ký 21/9
KH đã gửi HS cho Trọng Huy oki - chờ hồ sơ gửi là giải ngân được</v>
          </cell>
          <cell r="D15" t="str">
            <v>Vay NH - GNSS</v>
          </cell>
          <cell r="E15" t="str">
            <v>VBCN</v>
          </cell>
          <cell r="F15" t="str">
            <v>CS 23/7</v>
          </cell>
          <cell r="G15" t="str">
            <v>Vay NH</v>
          </cell>
          <cell r="H15" t="str">
            <v>Tiến độ thường</v>
          </cell>
          <cell r="I15"/>
          <cell r="J15">
            <v>1</v>
          </cell>
          <cell r="K15" t="str">
            <v>2 công ty</v>
          </cell>
          <cell r="L15" t="str">
            <v>0503B</v>
          </cell>
          <cell r="M15" t="str">
            <v>05</v>
          </cell>
          <cell r="N15" t="str">
            <v>03B</v>
          </cell>
          <cell r="O15"/>
          <cell r="P15">
            <v>79.11</v>
          </cell>
          <cell r="Q15" t="str">
            <v>79.11</v>
          </cell>
          <cell r="R15">
            <v>74.260000000000005</v>
          </cell>
          <cell r="S15" t="str">
            <v>74.26</v>
          </cell>
          <cell r="T15" t="str">
            <v>ĐB</v>
          </cell>
          <cell r="U15">
            <v>44072</v>
          </cell>
        </row>
        <row r="16">
          <cell r="B16" t="str">
            <v>BMG.0905B</v>
          </cell>
          <cell r="C16" t="str">
            <v>KH book 20/9 ký và đóng tiền - ngày hồ sơ sẽ để 21/9
KH Vay Huyền BIDV - Hồ sơ về cơ bản oki
KH vay từng đợt là 35%,NH giải ngân 65%
KH chuyển sang không vay TT thường, ngày VBCN sửa lại từ 21/9-&gt;28/9</v>
          </cell>
          <cell r="D16" t="str">
            <v>Không vay - TT Thường</v>
          </cell>
          <cell r="E16" t="str">
            <v>VBCN</v>
          </cell>
          <cell r="F16" t="str">
            <v>CS Số 02 ngày 30/8</v>
          </cell>
          <cell r="G16" t="str">
            <v>Không vay NH</v>
          </cell>
          <cell r="H16" t="str">
            <v>Tiến độ thường</v>
          </cell>
          <cell r="I16"/>
          <cell r="J16">
            <v>1</v>
          </cell>
          <cell r="K16" t="str">
            <v>2 công ty</v>
          </cell>
          <cell r="L16" t="str">
            <v>0905B</v>
          </cell>
          <cell r="M16" t="str">
            <v>09</v>
          </cell>
          <cell r="N16" t="str">
            <v>05B</v>
          </cell>
          <cell r="O16"/>
          <cell r="P16">
            <v>106.55</v>
          </cell>
          <cell r="Q16" t="str">
            <v>106.55</v>
          </cell>
          <cell r="R16">
            <v>100.25</v>
          </cell>
          <cell r="S16" t="str">
            <v>100.25</v>
          </cell>
          <cell r="T16" t="str">
            <v>ĐN</v>
          </cell>
          <cell r="U16">
            <v>44080</v>
          </cell>
        </row>
        <row r="17">
          <cell r="B17" t="str">
            <v>BMG.0510A</v>
          </cell>
          <cell r="C17" t="str">
            <v>Đồng Hòa báo miễn lãi cho KH, sale mang về KH ký hẹn thứ 2 trả lại
a Dũng bidv</v>
          </cell>
          <cell r="D17" t="str">
            <v>Vay NH - GNSS</v>
          </cell>
          <cell r="E17" t="str">
            <v>VBCN</v>
          </cell>
          <cell r="F17" t="str">
            <v>CS Số 02 ngày 30/8</v>
          </cell>
          <cell r="G17" t="str">
            <v>Vay NH</v>
          </cell>
          <cell r="H17" t="str">
            <v>Tiến độ thường</v>
          </cell>
          <cell r="I17"/>
          <cell r="J17">
            <v>1</v>
          </cell>
          <cell r="K17" t="str">
            <v>2 công ty</v>
          </cell>
          <cell r="L17" t="str">
            <v>0510A</v>
          </cell>
          <cell r="M17" t="str">
            <v>05</v>
          </cell>
          <cell r="N17" t="str">
            <v>10A</v>
          </cell>
          <cell r="O17"/>
          <cell r="P17">
            <v>96.3</v>
          </cell>
          <cell r="Q17" t="str">
            <v>96.30</v>
          </cell>
          <cell r="R17">
            <v>91.26</v>
          </cell>
          <cell r="S17" t="str">
            <v>91.26</v>
          </cell>
          <cell r="T17" t="str">
            <v>ĐB</v>
          </cell>
          <cell r="U17">
            <v>44075</v>
          </cell>
        </row>
        <row r="18">
          <cell r="B18" t="str">
            <v>BMG.1101B</v>
          </cell>
          <cell r="C18" t="str">
            <v>KH chọn luôn là Không vay - TT Thường</v>
          </cell>
          <cell r="D18" t="str">
            <v>Không vay - TT Thường</v>
          </cell>
          <cell r="E18" t="str">
            <v>VBCN</v>
          </cell>
          <cell r="F18" t="str">
            <v>CS 23/7</v>
          </cell>
          <cell r="G18" t="str">
            <v>Không vay NH</v>
          </cell>
          <cell r="H18" t="str">
            <v>Tiến độ thường</v>
          </cell>
          <cell r="I18"/>
          <cell r="J18">
            <v>1</v>
          </cell>
          <cell r="K18" t="str">
            <v>2 công ty</v>
          </cell>
          <cell r="L18" t="str">
            <v>1101B</v>
          </cell>
          <cell r="M18" t="str">
            <v>11</v>
          </cell>
          <cell r="N18" t="str">
            <v>01B</v>
          </cell>
          <cell r="O18"/>
          <cell r="P18">
            <v>110.66</v>
          </cell>
          <cell r="Q18" t="str">
            <v>110.66</v>
          </cell>
          <cell r="R18">
            <v>104.62</v>
          </cell>
          <cell r="S18" t="str">
            <v>104.62</v>
          </cell>
          <cell r="T18" t="str">
            <v>ĐB - TB</v>
          </cell>
          <cell r="U18">
            <v>44062</v>
          </cell>
        </row>
        <row r="19">
          <cell r="B19" t="str">
            <v>BMG.0903B</v>
          </cell>
          <cell r="C19" t="str">
            <v>HĐ bắt đầu áp dụng TK MB
Thời hạn tt của 95% không muộn hơn ngày 27/11
KH được ck thêm 1% và giảm phí CRE cho lô này đi 1%</v>
          </cell>
          <cell r="D19" t="str">
            <v>Không vay-TT sớm 65%</v>
          </cell>
          <cell r="E19" t="str">
            <v>VBCN</v>
          </cell>
          <cell r="F19" t="str">
            <v>CS Số 02 ngày 30/8</v>
          </cell>
          <cell r="G19" t="str">
            <v>Không vay NH</v>
          </cell>
          <cell r="H19" t="str">
            <v>TT sớm 65%</v>
          </cell>
          <cell r="I19"/>
          <cell r="J19">
            <v>1</v>
          </cell>
          <cell r="K19" t="str">
            <v>2 công ty</v>
          </cell>
          <cell r="L19" t="str">
            <v>0903B</v>
          </cell>
          <cell r="M19" t="str">
            <v>09</v>
          </cell>
          <cell r="N19" t="str">
            <v>03B</v>
          </cell>
          <cell r="O19"/>
          <cell r="P19">
            <v>79.11</v>
          </cell>
          <cell r="Q19" t="str">
            <v>79.11</v>
          </cell>
          <cell r="R19">
            <v>74.260000000000005</v>
          </cell>
          <cell r="S19" t="str">
            <v>74.26</v>
          </cell>
          <cell r="T19" t="str">
            <v>ĐB</v>
          </cell>
          <cell r="U19">
            <v>44134</v>
          </cell>
        </row>
        <row r="20">
          <cell r="B20" t="str">
            <v>BMG.0904B</v>
          </cell>
          <cell r="C20" t="str">
            <v>HĐ bắt đầu áp dụng TK MB
Thời hạn tt của 95% không muộn hơn ngày 27/11</v>
          </cell>
          <cell r="D20" t="str">
            <v>Không vay-TT sớm 65%</v>
          </cell>
          <cell r="E20" t="str">
            <v>VBCN</v>
          </cell>
          <cell r="F20" t="str">
            <v>CS Số 02 ngày 30/8</v>
          </cell>
          <cell r="G20" t="str">
            <v>Không vay NH</v>
          </cell>
          <cell r="H20" t="str">
            <v>TT sớm 65%</v>
          </cell>
          <cell r="I20"/>
          <cell r="J20">
            <v>1</v>
          </cell>
          <cell r="K20" t="str">
            <v>2 công ty</v>
          </cell>
          <cell r="L20" t="str">
            <v>0904B</v>
          </cell>
          <cell r="M20" t="str">
            <v>09</v>
          </cell>
          <cell r="N20" t="str">
            <v>04B</v>
          </cell>
          <cell r="O20"/>
          <cell r="P20">
            <v>100.05</v>
          </cell>
          <cell r="Q20" t="str">
            <v>100.05</v>
          </cell>
          <cell r="R20">
            <v>94.53</v>
          </cell>
          <cell r="S20" t="str">
            <v>94.53</v>
          </cell>
          <cell r="T20" t="str">
            <v>ĐB</v>
          </cell>
          <cell r="U20">
            <v>44134</v>
          </cell>
        </row>
        <row r="21">
          <cell r="B21" t="str">
            <v>BMG.1110B</v>
          </cell>
          <cell r="C21"/>
          <cell r="D21" t="str">
            <v>Vay NH - GNSS</v>
          </cell>
          <cell r="E21" t="str">
            <v>VBCN</v>
          </cell>
          <cell r="F21" t="str">
            <v>CS Số 03 NGÀY 4/11</v>
          </cell>
          <cell r="G21" t="str">
            <v>Vay NH</v>
          </cell>
          <cell r="H21" t="str">
            <v>Tiến độ thường</v>
          </cell>
          <cell r="I21"/>
          <cell r="J21">
            <v>1</v>
          </cell>
          <cell r="K21" t="str">
            <v>2 công ty</v>
          </cell>
          <cell r="L21" t="str">
            <v>1110B</v>
          </cell>
          <cell r="M21" t="str">
            <v>11</v>
          </cell>
          <cell r="N21" t="str">
            <v>10B</v>
          </cell>
          <cell r="O21"/>
          <cell r="P21">
            <v>96.3</v>
          </cell>
          <cell r="Q21" t="str">
            <v>96.30</v>
          </cell>
          <cell r="R21">
            <v>91.26</v>
          </cell>
          <cell r="S21" t="str">
            <v>91.26</v>
          </cell>
          <cell r="T21" t="str">
            <v>TN</v>
          </cell>
          <cell r="U21">
            <v>44155</v>
          </cell>
        </row>
        <row r="22">
          <cell r="B22" t="str">
            <v>BMG.0910B</v>
          </cell>
          <cell r="C22"/>
          <cell r="D22" t="str">
            <v>Không vay-TT sớm 65%</v>
          </cell>
          <cell r="E22" t="str">
            <v>VBCN</v>
          </cell>
          <cell r="F22" t="str">
            <v>CS Số 03 NGÀY 4/11</v>
          </cell>
          <cell r="G22" t="str">
            <v>Không vay NH</v>
          </cell>
          <cell r="H22" t="str">
            <v>TT sớm 65%</v>
          </cell>
          <cell r="I22"/>
          <cell r="J22">
            <v>1</v>
          </cell>
          <cell r="K22" t="str">
            <v>2 công ty</v>
          </cell>
          <cell r="L22" t="str">
            <v>0910B</v>
          </cell>
          <cell r="M22" t="str">
            <v>09</v>
          </cell>
          <cell r="N22" t="str">
            <v>10B</v>
          </cell>
          <cell r="O22"/>
          <cell r="P22">
            <v>96.3</v>
          </cell>
          <cell r="Q22" t="str">
            <v>96.30</v>
          </cell>
          <cell r="R22">
            <v>91.26</v>
          </cell>
          <cell r="S22" t="str">
            <v>91.26</v>
          </cell>
          <cell r="T22" t="str">
            <v>TN</v>
          </cell>
          <cell r="U22">
            <v>44155</v>
          </cell>
        </row>
        <row r="23">
          <cell r="B23" t="str">
            <v>BMG.2003B</v>
          </cell>
          <cell r="C23" t="str">
            <v>KH đã ký xong oki</v>
          </cell>
          <cell r="D23" t="str">
            <v>Vay NH - TT sớm 65%</v>
          </cell>
          <cell r="E23" t="str">
            <v>VBCN</v>
          </cell>
          <cell r="F23" t="str">
            <v>CS Số 04 ngày 9/12</v>
          </cell>
          <cell r="G23" t="str">
            <v>Vay NH</v>
          </cell>
          <cell r="H23" t="str">
            <v>TT sớm 65%</v>
          </cell>
          <cell r="I23"/>
          <cell r="J23">
            <v>1</v>
          </cell>
          <cell r="K23" t="str">
            <v>2 công ty</v>
          </cell>
          <cell r="L23" t="str">
            <v>2003B</v>
          </cell>
          <cell r="M23" t="str">
            <v>20</v>
          </cell>
          <cell r="N23" t="str">
            <v>03B</v>
          </cell>
          <cell r="O23"/>
          <cell r="P23">
            <v>79.11</v>
          </cell>
          <cell r="Q23" t="str">
            <v>79.11</v>
          </cell>
          <cell r="R23">
            <v>74.260000000000005</v>
          </cell>
          <cell r="S23" t="str">
            <v>74.26</v>
          </cell>
          <cell r="T23" t="str">
            <v>ĐB</v>
          </cell>
          <cell r="U23">
            <v>44202</v>
          </cell>
        </row>
        <row r="24">
          <cell r="B24" t="str">
            <v>BMG.2004B</v>
          </cell>
          <cell r="C24" t="str">
            <v>giá tính ở Phụ lục 2 - Đợt 1: Tổng giá căn hộ - giá bán cho KH (sau khi trừ ck) *30%-khoản chênh lệch</v>
          </cell>
          <cell r="D24" t="str">
            <v>Vay NH - GNSS</v>
          </cell>
          <cell r="E24" t="str">
            <v>VBCN</v>
          </cell>
          <cell r="F24" t="str">
            <v>CS Số 05 ngày 01/02/2021</v>
          </cell>
          <cell r="G24" t="str">
            <v>Vay NH</v>
          </cell>
          <cell r="H24" t="str">
            <v>Tiến độ thường</v>
          </cell>
          <cell r="I24"/>
          <cell r="J24">
            <v>1</v>
          </cell>
          <cell r="K24" t="str">
            <v>2 công ty</v>
          </cell>
          <cell r="L24" t="str">
            <v>2004B</v>
          </cell>
          <cell r="M24" t="str">
            <v>20</v>
          </cell>
          <cell r="N24" t="str">
            <v>04B</v>
          </cell>
          <cell r="O24"/>
          <cell r="P24">
            <v>100.05</v>
          </cell>
          <cell r="Q24" t="str">
            <v>100.05</v>
          </cell>
          <cell r="R24">
            <v>94.53</v>
          </cell>
          <cell r="S24" t="str">
            <v>94.53</v>
          </cell>
          <cell r="T24" t="str">
            <v>ĐB</v>
          </cell>
          <cell r="U24">
            <v>44228</v>
          </cell>
        </row>
        <row r="25">
          <cell r="B25" t="str">
            <v>BMG.1710B</v>
          </cell>
          <cell r="C25" t="str">
            <v>ngày hđ gửi MB 28/12/2020
ngày hđ cty 30/11/2020
Lưu ý vv khi làm tb bàn giao nhà, đợt 6 VBCN và đợt 2 HĐMB cần làm 2 tk - hỏi lại rõ ràng</v>
          </cell>
          <cell r="D25" t="str">
            <v>Vay NH - GNSS</v>
          </cell>
          <cell r="E25" t="str">
            <v>VBCN</v>
          </cell>
          <cell r="F25" t="str">
            <v>CS Số 04 ngày 9/12</v>
          </cell>
          <cell r="G25" t="str">
            <v>Vay NH</v>
          </cell>
          <cell r="H25" t="str">
            <v>Tiến độ thường</v>
          </cell>
          <cell r="I25"/>
          <cell r="J25">
            <v>1</v>
          </cell>
          <cell r="K25" t="str">
            <v>3 công ty</v>
          </cell>
          <cell r="L25" t="str">
            <v>1710B</v>
          </cell>
          <cell r="M25" t="str">
            <v>17</v>
          </cell>
          <cell r="N25" t="str">
            <v>10B</v>
          </cell>
          <cell r="O25"/>
          <cell r="P25">
            <v>96.3</v>
          </cell>
          <cell r="Q25" t="str">
            <v>96.30</v>
          </cell>
          <cell r="R25">
            <v>91.26</v>
          </cell>
          <cell r="S25" t="str">
            <v>91.26</v>
          </cell>
          <cell r="T25" t="str">
            <v>TN</v>
          </cell>
          <cell r="U25">
            <v>44194</v>
          </cell>
        </row>
        <row r="26">
          <cell r="B26" t="str">
            <v>BMG.1707B</v>
          </cell>
          <cell r="C26" t="str">
            <v>KH chọn ko vay - tt vốn tự có</v>
          </cell>
          <cell r="D26" t="str">
            <v>Không vay - TT sớm 40%</v>
          </cell>
          <cell r="E26" t="str">
            <v>VBCN</v>
          </cell>
          <cell r="F26" t="str">
            <v>CS Số 04 ngày 9/12</v>
          </cell>
          <cell r="G26" t="str">
            <v>Không vay NH</v>
          </cell>
          <cell r="H26" t="str">
            <v>TT sớm 40%</v>
          </cell>
          <cell r="I26"/>
          <cell r="J26">
            <v>1</v>
          </cell>
          <cell r="K26" t="str">
            <v>2 công ty</v>
          </cell>
          <cell r="L26" t="str">
            <v>1707B</v>
          </cell>
          <cell r="M26" t="str">
            <v>17</v>
          </cell>
          <cell r="N26" t="str">
            <v>07B</v>
          </cell>
          <cell r="O26"/>
          <cell r="P26">
            <v>97.09</v>
          </cell>
          <cell r="Q26" t="str">
            <v>97.09</v>
          </cell>
          <cell r="R26">
            <v>92.26</v>
          </cell>
          <cell r="S26" t="str">
            <v>92.26</v>
          </cell>
          <cell r="T26" t="str">
            <v>ĐN</v>
          </cell>
          <cell r="U26">
            <v>44228</v>
          </cell>
        </row>
        <row r="27">
          <cell r="B27" t="str">
            <v>BMG.1102B</v>
          </cell>
          <cell r="C27"/>
          <cell r="D27" t="str">
            <v>Không vay-TT sớm 65%</v>
          </cell>
          <cell r="E27" t="str">
            <v>VBCN</v>
          </cell>
          <cell r="F27" t="str">
            <v>CS Số 04 ngày 9/12</v>
          </cell>
          <cell r="G27" t="str">
            <v>Không vay NH</v>
          </cell>
          <cell r="H27" t="str">
            <v>TT sớm 65%</v>
          </cell>
          <cell r="I27"/>
          <cell r="J27">
            <v>1</v>
          </cell>
          <cell r="K27" t="str">
            <v>2 công ty</v>
          </cell>
          <cell r="L27" t="str">
            <v>1102B</v>
          </cell>
          <cell r="M27">
            <v>11</v>
          </cell>
          <cell r="N27" t="str">
            <v>02B</v>
          </cell>
          <cell r="O27"/>
          <cell r="P27">
            <v>77.88</v>
          </cell>
          <cell r="Q27" t="str">
            <v>77.88</v>
          </cell>
          <cell r="R27">
            <v>73.22</v>
          </cell>
          <cell r="S27" t="str">
            <v>73.22</v>
          </cell>
          <cell r="T27" t="str">
            <v>ĐB</v>
          </cell>
          <cell r="U27">
            <v>44214</v>
          </cell>
        </row>
        <row r="28">
          <cell r="B28" t="str">
            <v>BMG.2005B</v>
          </cell>
          <cell r="C28" t="str">
            <v xml:space="preserve">PL2 tính từ ngày đến hạn cộng 60 ngày như CSBH
PL2 tính giá niêm yết *30% - chênh
PL2A tính giá sau ck (giá bán cho KH)- đối vơi tt sớm - chênh
</v>
          </cell>
          <cell r="D28" t="str">
            <v>Vay NH - TT sớm 65%</v>
          </cell>
          <cell r="E28" t="str">
            <v>VBCN</v>
          </cell>
          <cell r="F28" t="str">
            <v>CS Số 04 ngày 9/12</v>
          </cell>
          <cell r="G28" t="str">
            <v>Vay NH</v>
          </cell>
          <cell r="H28" t="str">
            <v>TT sớm 65%</v>
          </cell>
          <cell r="I28"/>
          <cell r="J28">
            <v>1</v>
          </cell>
          <cell r="K28" t="str">
            <v>2 công ty</v>
          </cell>
          <cell r="L28" t="str">
            <v>2005B</v>
          </cell>
          <cell r="M28" t="str">
            <v>20</v>
          </cell>
          <cell r="N28" t="str">
            <v>05B</v>
          </cell>
          <cell r="O28"/>
          <cell r="P28">
            <v>106.55</v>
          </cell>
          <cell r="Q28" t="str">
            <v>106.55</v>
          </cell>
          <cell r="R28">
            <v>100.25</v>
          </cell>
          <cell r="S28" t="str">
            <v>100.25</v>
          </cell>
          <cell r="T28" t="str">
            <v>ĐN</v>
          </cell>
          <cell r="U28">
            <v>44222</v>
          </cell>
        </row>
        <row r="29">
          <cell r="B29" t="str">
            <v>BMG.1706B</v>
          </cell>
          <cell r="C29" t="str">
            <v>PL2 tính từ ngày đến hạn cộng 60 ngày như CSBH</v>
          </cell>
          <cell r="D29" t="str">
            <v>Vay NH - TT sớm 65%</v>
          </cell>
          <cell r="E29" t="str">
            <v>VBCN</v>
          </cell>
          <cell r="F29" t="str">
            <v>CS Số 04 ngày 9/12</v>
          </cell>
          <cell r="G29" t="str">
            <v>Vay NH</v>
          </cell>
          <cell r="H29" t="str">
            <v>TT sớm 65%</v>
          </cell>
          <cell r="I29"/>
          <cell r="J29">
            <v>1</v>
          </cell>
          <cell r="K29" t="str">
            <v>2 công ty</v>
          </cell>
          <cell r="L29" t="str">
            <v>1706B</v>
          </cell>
          <cell r="M29" t="str">
            <v>17</v>
          </cell>
          <cell r="N29" t="str">
            <v>06B</v>
          </cell>
          <cell r="O29"/>
          <cell r="P29">
            <v>78.510000000000005</v>
          </cell>
          <cell r="Q29" t="str">
            <v>78.51</v>
          </cell>
          <cell r="R29">
            <v>73.75</v>
          </cell>
          <cell r="S29" t="str">
            <v>73.75</v>
          </cell>
          <cell r="T29" t="str">
            <v>ĐN</v>
          </cell>
          <cell r="U29">
            <v>44227</v>
          </cell>
        </row>
        <row r="30">
          <cell r="B30" t="str">
            <v>BMG.2006B</v>
          </cell>
          <cell r="C30" t="str">
            <v xml:space="preserve">PL2 tính từ ngày đến hạn cộng 60 ngày như CSBH
</v>
          </cell>
          <cell r="D30" t="str">
            <v>Vay NH - TT sớm 65%</v>
          </cell>
          <cell r="E30" t="str">
            <v>VBCN</v>
          </cell>
          <cell r="F30" t="str">
            <v>CS Số 04 ngày 9/12</v>
          </cell>
          <cell r="G30" t="str">
            <v>Vay NH</v>
          </cell>
          <cell r="H30" t="str">
            <v>TT sớm 65%</v>
          </cell>
          <cell r="I30"/>
          <cell r="J30">
            <v>1</v>
          </cell>
          <cell r="K30" t="str">
            <v>2 công ty</v>
          </cell>
          <cell r="L30" t="str">
            <v>2006B</v>
          </cell>
          <cell r="M30" t="str">
            <v>20</v>
          </cell>
          <cell r="N30" t="str">
            <v>06B</v>
          </cell>
          <cell r="O30"/>
          <cell r="P30">
            <v>78.510000000000005</v>
          </cell>
          <cell r="Q30" t="str">
            <v>78.51</v>
          </cell>
          <cell r="R30">
            <v>73.75</v>
          </cell>
          <cell r="S30" t="str">
            <v>73.75</v>
          </cell>
          <cell r="T30" t="str">
            <v>ĐN</v>
          </cell>
          <cell r="U30">
            <v>44227</v>
          </cell>
        </row>
        <row r="31">
          <cell r="B31" t="str">
            <v>BMG.0702B</v>
          </cell>
          <cell r="C31" t="str">
            <v>HĐMB 3 công ty
Ngày HĐ gửi MB c Nhung ktoan tự điền - Nhung để trống
Ngày HĐ công ty  30/11/2020</v>
          </cell>
          <cell r="D31" t="str">
            <v>Không vay-TT sớm 65%</v>
          </cell>
          <cell r="E31" t="str">
            <v>VBCN</v>
          </cell>
          <cell r="F31" t="str">
            <v>CS Số 06 ngày 01/03/2021</v>
          </cell>
          <cell r="G31" t="str">
            <v>Không vay NH</v>
          </cell>
          <cell r="H31" t="str">
            <v>TT sớm 65%</v>
          </cell>
          <cell r="I31"/>
          <cell r="J31">
            <v>1</v>
          </cell>
          <cell r="K31" t="str">
            <v>3 công ty</v>
          </cell>
          <cell r="L31" t="str">
            <v>0702B</v>
          </cell>
          <cell r="M31" t="str">
            <v>07</v>
          </cell>
          <cell r="N31" t="str">
            <v>02B</v>
          </cell>
          <cell r="O31"/>
          <cell r="P31">
            <v>77.88</v>
          </cell>
          <cell r="Q31" t="str">
            <v>77.88</v>
          </cell>
          <cell r="R31">
            <v>73.22</v>
          </cell>
          <cell r="S31" t="str">
            <v>73.22</v>
          </cell>
          <cell r="T31" t="str">
            <v>ĐB</v>
          </cell>
          <cell r="U31">
            <v>44264</v>
          </cell>
        </row>
        <row r="32">
          <cell r="B32" t="str">
            <v>BMG.2007B</v>
          </cell>
          <cell r="C32"/>
          <cell r="D32" t="str">
            <v>Vay NH - GNSS</v>
          </cell>
          <cell r="E32" t="str">
            <v>VBCN</v>
          </cell>
          <cell r="F32" t="str">
            <v>CS Số 06 ngày 01/03/2021</v>
          </cell>
          <cell r="G32" t="str">
            <v>Vay NH</v>
          </cell>
          <cell r="H32" t="str">
            <v>Tiến độ thường</v>
          </cell>
          <cell r="I32"/>
          <cell r="J32">
            <v>1</v>
          </cell>
          <cell r="K32" t="str">
            <v>2 công ty</v>
          </cell>
          <cell r="L32" t="str">
            <v>2007B</v>
          </cell>
          <cell r="M32" t="str">
            <v>20</v>
          </cell>
          <cell r="N32" t="str">
            <v>07B</v>
          </cell>
          <cell r="O32"/>
          <cell r="P32">
            <v>97.09</v>
          </cell>
          <cell r="Q32" t="str">
            <v>97.09</v>
          </cell>
          <cell r="R32">
            <v>92.26</v>
          </cell>
          <cell r="S32" t="str">
            <v>92.26</v>
          </cell>
          <cell r="T32" t="str">
            <v>ĐN</v>
          </cell>
          <cell r="U32">
            <v>44269</v>
          </cell>
        </row>
        <row r="33">
          <cell r="B33" t="str">
            <v>BMG.0410B</v>
          </cell>
          <cell r="C33" t="str">
            <v>3 công ty - 31/3 ký  đã dc phê duyệt
Được HTLS trong 24 tháng không quá 30/4/2023
Số sale: Huy 0968.403.405
đã phát hành tb đợt 1 gnss kèm HĐMB</v>
          </cell>
          <cell r="D33" t="str">
            <v>Vay NH - GNSS</v>
          </cell>
          <cell r="E33" t="str">
            <v>VBCN</v>
          </cell>
          <cell r="F33" t="str">
            <v>CS Số 06 ngày 01/03/2021</v>
          </cell>
          <cell r="G33" t="str">
            <v>Vay NH</v>
          </cell>
          <cell r="H33" t="str">
            <v>Tiến độ thường</v>
          </cell>
          <cell r="I33"/>
          <cell r="J33"/>
          <cell r="K33" t="str">
            <v>3 công ty</v>
          </cell>
          <cell r="L33" t="str">
            <v>0410B</v>
          </cell>
          <cell r="M33" t="str">
            <v>04</v>
          </cell>
          <cell r="N33" t="str">
            <v>10B</v>
          </cell>
          <cell r="O33"/>
          <cell r="P33">
            <v>96.3</v>
          </cell>
          <cell r="Q33" t="str">
            <v>96.30</v>
          </cell>
          <cell r="R33">
            <v>91.26</v>
          </cell>
          <cell r="S33" t="str">
            <v>91.26</v>
          </cell>
          <cell r="T33" t="str">
            <v>TN</v>
          </cell>
          <cell r="U33">
            <v>44276</v>
          </cell>
        </row>
        <row r="34">
          <cell r="B34" t="str">
            <v>BMG.0710B</v>
          </cell>
          <cell r="C34" t="str">
            <v>3 công ty - 1/4 ký - đã được phê duyệt
chưa phát hành tb Đợt 2 do ngày xa
Toàn: 0985430011</v>
          </cell>
          <cell r="D34" t="str">
            <v>Không vay - TT Thường</v>
          </cell>
          <cell r="E34" t="str">
            <v>VBCN</v>
          </cell>
          <cell r="F34" t="str">
            <v>CS Số 06 ngày 01/03/2021</v>
          </cell>
          <cell r="G34" t="str">
            <v>Không vay NH</v>
          </cell>
          <cell r="H34" t="str">
            <v>Tiến độ thường</v>
          </cell>
          <cell r="I34"/>
          <cell r="J34"/>
          <cell r="K34" t="str">
            <v>3 công ty</v>
          </cell>
          <cell r="L34" t="str">
            <v>0710B</v>
          </cell>
          <cell r="M34" t="str">
            <v>07</v>
          </cell>
          <cell r="N34" t="str">
            <v>10B</v>
          </cell>
          <cell r="O34"/>
          <cell r="P34">
            <v>96.3</v>
          </cell>
          <cell r="Q34" t="str">
            <v>96.30</v>
          </cell>
          <cell r="R34">
            <v>91.26</v>
          </cell>
          <cell r="S34" t="str">
            <v>91.26</v>
          </cell>
          <cell r="T34" t="str">
            <v>TN</v>
          </cell>
          <cell r="U34">
            <v>44275</v>
          </cell>
        </row>
        <row r="35">
          <cell r="B35" t="str">
            <v>BMG.0506B</v>
          </cell>
          <cell r="C35" t="str">
            <v>3 công ty</v>
          </cell>
          <cell r="D35" t="str">
            <v>Không vay - TT sớm 40%</v>
          </cell>
          <cell r="E35" t="str">
            <v>VBCN</v>
          </cell>
          <cell r="F35" t="str">
            <v>CS Số 06 ngày 01/03/2021</v>
          </cell>
          <cell r="G35" t="str">
            <v>Không vay NH</v>
          </cell>
          <cell r="H35" t="str">
            <v>TT sớm 40%</v>
          </cell>
          <cell r="I35"/>
          <cell r="J35">
            <v>1</v>
          </cell>
          <cell r="K35" t="str">
            <v>3 công ty</v>
          </cell>
          <cell r="L35" t="str">
            <v>0506B</v>
          </cell>
          <cell r="M35" t="str">
            <v>05</v>
          </cell>
          <cell r="N35" t="str">
            <v>06B</v>
          </cell>
          <cell r="O35"/>
          <cell r="P35">
            <v>78.510000000000005</v>
          </cell>
          <cell r="Q35" t="str">
            <v>78.51</v>
          </cell>
          <cell r="R35">
            <v>73.75</v>
          </cell>
          <cell r="S35" t="str">
            <v>73.75</v>
          </cell>
          <cell r="T35" t="str">
            <v>ĐN</v>
          </cell>
          <cell r="U35">
            <v>44283</v>
          </cell>
        </row>
        <row r="36">
          <cell r="B36" t="str">
            <v>BMG.1210B</v>
          </cell>
          <cell r="C36" t="str">
            <v>2 công ty</v>
          </cell>
          <cell r="D36" t="str">
            <v>Vay NH - TT sớm 65%</v>
          </cell>
          <cell r="E36" t="str">
            <v>VBCN</v>
          </cell>
          <cell r="F36" t="str">
            <v>CS Số 06 ngày 01/03/2021</v>
          </cell>
          <cell r="G36" t="str">
            <v>Vay NH</v>
          </cell>
          <cell r="H36" t="str">
            <v>TT sớm 65%</v>
          </cell>
          <cell r="I36"/>
          <cell r="J36">
            <v>1</v>
          </cell>
          <cell r="K36" t="str">
            <v>2 công ty</v>
          </cell>
          <cell r="L36" t="str">
            <v>1210B</v>
          </cell>
          <cell r="M36" t="str">
            <v>12</v>
          </cell>
          <cell r="N36" t="str">
            <v>10B</v>
          </cell>
          <cell r="O36"/>
          <cell r="P36">
            <v>96.3</v>
          </cell>
          <cell r="Q36" t="str">
            <v>96.30</v>
          </cell>
          <cell r="R36">
            <v>91.26</v>
          </cell>
          <cell r="S36" t="str">
            <v>91.26</v>
          </cell>
          <cell r="T36" t="str">
            <v>TN</v>
          </cell>
          <cell r="U36">
            <v>44282</v>
          </cell>
        </row>
        <row r="37">
          <cell r="B37" t="str">
            <v>BMG.1203B</v>
          </cell>
          <cell r="C37" t="str">
            <v>2 công ty
đã cập nhật các giá trị vào data, còn chờ cho ngày giải chấp thôi
19/4 KH ký lại hồ sơ theo số hộ chiếu do CMT hết hạn</v>
          </cell>
          <cell r="D37" t="str">
            <v>Vay NH - TT sớm 65%</v>
          </cell>
          <cell r="E37" t="str">
            <v>VBCN</v>
          </cell>
          <cell r="F37" t="str">
            <v>CS Số 06 ngày 01/03/2021 bảng giá PL3</v>
          </cell>
          <cell r="G37" t="str">
            <v>Vay NH</v>
          </cell>
          <cell r="H37" t="str">
            <v>TT sớm 65%</v>
          </cell>
          <cell r="I37"/>
          <cell r="J37">
            <v>1</v>
          </cell>
          <cell r="K37" t="str">
            <v>2 công ty</v>
          </cell>
          <cell r="L37" t="str">
            <v>1203B</v>
          </cell>
          <cell r="M37" t="str">
            <v>12</v>
          </cell>
          <cell r="N37" t="str">
            <v>03B</v>
          </cell>
          <cell r="O37"/>
          <cell r="P37">
            <v>79.11</v>
          </cell>
          <cell r="Q37" t="str">
            <v>79.11</v>
          </cell>
          <cell r="R37">
            <v>74.260000000000005</v>
          </cell>
          <cell r="S37" t="str">
            <v>74.26</v>
          </cell>
          <cell r="T37" t="str">
            <v>ĐB</v>
          </cell>
          <cell r="U37">
            <v>44283</v>
          </cell>
        </row>
        <row r="38">
          <cell r="B38" t="str">
            <v>BMG.1704B</v>
          </cell>
          <cell r="C38" t="str">
            <v>2 công ty
đã cập nhật các giá trị vào data</v>
          </cell>
          <cell r="D38" t="str">
            <v>Không vay-TT sớm 65%</v>
          </cell>
          <cell r="E38" t="str">
            <v>VBCN</v>
          </cell>
          <cell r="F38" t="str">
            <v>CS Số 07 ngày 31/3/2021</v>
          </cell>
          <cell r="G38" t="str">
            <v>Không vay NH</v>
          </cell>
          <cell r="H38" t="str">
            <v>TT sớm 65%</v>
          </cell>
          <cell r="I38"/>
          <cell r="J38">
            <v>1</v>
          </cell>
          <cell r="K38" t="str">
            <v>2 công ty</v>
          </cell>
          <cell r="L38" t="str">
            <v>1704B</v>
          </cell>
          <cell r="M38" t="str">
            <v>17</v>
          </cell>
          <cell r="N38" t="str">
            <v>04B</v>
          </cell>
          <cell r="O38"/>
          <cell r="P38">
            <v>100.05</v>
          </cell>
          <cell r="Q38" t="str">
            <v>100.05</v>
          </cell>
          <cell r="R38">
            <v>94.53</v>
          </cell>
          <cell r="S38" t="str">
            <v>94.53</v>
          </cell>
          <cell r="T38" t="str">
            <v>ĐB</v>
          </cell>
          <cell r="U38">
            <v>44290</v>
          </cell>
        </row>
        <row r="39">
          <cell r="B39" t="str">
            <v>BMG.1108B</v>
          </cell>
          <cell r="C39" t="str">
            <v>2 công ty</v>
          </cell>
          <cell r="D39" t="str">
            <v>Vay NH - GNSS</v>
          </cell>
          <cell r="E39" t="str">
            <v>VBCN</v>
          </cell>
          <cell r="F39" t="str">
            <v>CS Số 07 ngày 31/3/2021</v>
          </cell>
          <cell r="G39" t="str">
            <v>Vay NH</v>
          </cell>
          <cell r="H39" t="str">
            <v>Tiến độ thường</v>
          </cell>
          <cell r="I39"/>
          <cell r="J39">
            <v>1</v>
          </cell>
          <cell r="K39" t="str">
            <v>2 công ty</v>
          </cell>
          <cell r="L39" t="str">
            <v>1108B</v>
          </cell>
          <cell r="M39" t="str">
            <v>11</v>
          </cell>
          <cell r="N39" t="str">
            <v>08B</v>
          </cell>
          <cell r="O39"/>
          <cell r="P39">
            <v>99.86</v>
          </cell>
          <cell r="Q39" t="str">
            <v>99.86</v>
          </cell>
          <cell r="R39">
            <v>95.06</v>
          </cell>
          <cell r="S39" t="str">
            <v>95.06</v>
          </cell>
          <cell r="T39" t="str">
            <v>TB</v>
          </cell>
          <cell r="U39">
            <v>44290</v>
          </cell>
        </row>
        <row r="40">
          <cell r="B40" t="str">
            <v>BMG.0901B</v>
          </cell>
          <cell r="C40" t="str">
            <v>3 công ty</v>
          </cell>
          <cell r="D40" t="str">
            <v>Không vay-TT sớm 65%</v>
          </cell>
          <cell r="E40" t="str">
            <v>VBCN</v>
          </cell>
          <cell r="F40" t="str">
            <v>CS Số 07 ngày 31/3/2021</v>
          </cell>
          <cell r="G40" t="str">
            <v>Không vay NH</v>
          </cell>
          <cell r="H40" t="str">
            <v>TT sớm 65%</v>
          </cell>
          <cell r="I40"/>
          <cell r="J40">
            <v>1</v>
          </cell>
          <cell r="K40" t="str">
            <v>3 công ty</v>
          </cell>
          <cell r="L40" t="str">
            <v>0901B</v>
          </cell>
          <cell r="M40" t="str">
            <v>09</v>
          </cell>
          <cell r="N40" t="str">
            <v>01B</v>
          </cell>
          <cell r="O40"/>
          <cell r="P40">
            <v>110.66</v>
          </cell>
          <cell r="Q40" t="str">
            <v>110.66</v>
          </cell>
          <cell r="R40">
            <v>104.62</v>
          </cell>
          <cell r="S40" t="str">
            <v>104.62</v>
          </cell>
          <cell r="T40" t="str">
            <v>ĐB - TB</v>
          </cell>
          <cell r="U40">
            <v>44297</v>
          </cell>
        </row>
        <row r="41">
          <cell r="B41" t="str">
            <v>BMG.1702B</v>
          </cell>
          <cell r="C41" t="str">
            <v>2 công ty</v>
          </cell>
          <cell r="D41" t="str">
            <v>Vay NH - GNSS</v>
          </cell>
          <cell r="E41" t="str">
            <v>VBCN</v>
          </cell>
          <cell r="F41" t="str">
            <v>CS Số 07 ngày 31/3/2021</v>
          </cell>
          <cell r="G41" t="str">
            <v>Vay NH</v>
          </cell>
          <cell r="H41" t="str">
            <v>Tiến độ thường</v>
          </cell>
          <cell r="I41"/>
          <cell r="J41">
            <v>1</v>
          </cell>
          <cell r="K41" t="str">
            <v>2 công ty</v>
          </cell>
          <cell r="L41" t="str">
            <v>1702B</v>
          </cell>
          <cell r="M41" t="str">
            <v>17</v>
          </cell>
          <cell r="N41" t="str">
            <v>02B</v>
          </cell>
          <cell r="O41"/>
          <cell r="P41">
            <v>77.88</v>
          </cell>
          <cell r="Q41" t="str">
            <v>77.88</v>
          </cell>
          <cell r="R41">
            <v>73.22</v>
          </cell>
          <cell r="S41" t="str">
            <v>73.22</v>
          </cell>
          <cell r="T41" t="str">
            <v>ĐB</v>
          </cell>
          <cell r="U41">
            <v>44300</v>
          </cell>
        </row>
        <row r="42">
          <cell r="B42" t="str">
            <v>BMG.1201B</v>
          </cell>
          <cell r="C42" t="str">
            <v xml:space="preserve">2 công ty
HTLS trong 24 tháng không quá 30/4/2023
</v>
          </cell>
          <cell r="D42" t="str">
            <v>Vay NH - GNSS</v>
          </cell>
          <cell r="E42" t="str">
            <v>VBCN</v>
          </cell>
          <cell r="F42" t="str">
            <v>CS Số 07 ngày 31/3/2021</v>
          </cell>
          <cell r="G42" t="str">
            <v>Vay NH</v>
          </cell>
          <cell r="H42" t="str">
            <v>Tiến độ thường</v>
          </cell>
          <cell r="I42"/>
          <cell r="J42">
            <v>1</v>
          </cell>
          <cell r="K42" t="str">
            <v>2 công ty</v>
          </cell>
          <cell r="L42" t="str">
            <v>1201B</v>
          </cell>
          <cell r="M42" t="str">
            <v>12</v>
          </cell>
          <cell r="N42" t="str">
            <v>01B</v>
          </cell>
          <cell r="O42"/>
          <cell r="P42">
            <v>110.66</v>
          </cell>
          <cell r="Q42" t="str">
            <v>110.66</v>
          </cell>
          <cell r="R42">
            <v>104.62</v>
          </cell>
          <cell r="S42" t="str">
            <v>104.62</v>
          </cell>
          <cell r="T42" t="str">
            <v>ĐB - TB</v>
          </cell>
          <cell r="U42">
            <v>44310</v>
          </cell>
        </row>
        <row r="43">
          <cell r="B43" t="str">
            <v>BMG.0706B</v>
          </cell>
          <cell r="C43" t="str">
            <v>3 CÔNG TY
KH ký ngày 10/5</v>
          </cell>
          <cell r="D43" t="str">
            <v>Không vay-TT sớm 65%</v>
          </cell>
          <cell r="E43" t="str">
            <v>VBCN</v>
          </cell>
          <cell r="F43" t="str">
            <v>CS Số 08 ngày 27/4/2021</v>
          </cell>
          <cell r="G43" t="str">
            <v>Không vay NH</v>
          </cell>
          <cell r="H43" t="str">
            <v>TT sớm 65%</v>
          </cell>
          <cell r="I43"/>
          <cell r="J43">
            <v>1</v>
          </cell>
          <cell r="K43" t="str">
            <v>3 công ty</v>
          </cell>
          <cell r="L43" t="str">
            <v>0706B</v>
          </cell>
          <cell r="M43" t="str">
            <v>07</v>
          </cell>
          <cell r="N43" t="str">
            <v>06B</v>
          </cell>
          <cell r="O43"/>
          <cell r="P43">
            <v>78.510000000000005</v>
          </cell>
          <cell r="Q43" t="str">
            <v>78.51</v>
          </cell>
          <cell r="R43">
            <v>73.75</v>
          </cell>
          <cell r="S43" t="str">
            <v>73.75</v>
          </cell>
          <cell r="T43" t="str">
            <v>ĐN</v>
          </cell>
          <cell r="U43">
            <v>44320</v>
          </cell>
        </row>
        <row r="44">
          <cell r="B44" t="str">
            <v>BMG.1208B</v>
          </cell>
          <cell r="C44" t="str">
            <v>PL2 có 7 đợt
VBCN có 3 đợt tt</v>
          </cell>
          <cell r="D44" t="str">
            <v>Vay NH - GNSS</v>
          </cell>
          <cell r="E44" t="str">
            <v>VBCN</v>
          </cell>
          <cell r="F44" t="str">
            <v>CS Số 08 ngày 27/4/2021</v>
          </cell>
          <cell r="G44" t="str">
            <v>Vay NH</v>
          </cell>
          <cell r="H44" t="str">
            <v>Tiến độ thường</v>
          </cell>
          <cell r="I44"/>
          <cell r="J44">
            <v>1</v>
          </cell>
          <cell r="K44" t="str">
            <v>2 công ty</v>
          </cell>
          <cell r="L44" t="str">
            <v>1208B</v>
          </cell>
          <cell r="M44" t="str">
            <v>12</v>
          </cell>
          <cell r="N44" t="str">
            <v>08B</v>
          </cell>
          <cell r="O44"/>
          <cell r="P44">
            <v>99.86</v>
          </cell>
          <cell r="Q44" t="str">
            <v>99.86</v>
          </cell>
          <cell r="R44">
            <v>95.06</v>
          </cell>
          <cell r="S44" t="str">
            <v>95.06</v>
          </cell>
          <cell r="T44" t="str">
            <v>TB</v>
          </cell>
          <cell r="U44">
            <v>44315</v>
          </cell>
        </row>
        <row r="45">
          <cell r="B45" t="str">
            <v>BMG.2209B</v>
          </cell>
          <cell r="C45" t="str">
            <v>data có thêm đợt 2 -3 VBCN kéo xuống dưới
HĐMB 7 đợt
VBCN 3 ĐỢT</v>
          </cell>
          <cell r="D45" t="str">
            <v>Vay NH - GNSS</v>
          </cell>
          <cell r="E45" t="str">
            <v>VBCN</v>
          </cell>
          <cell r="F45" t="str">
            <v>CS Số 08 ngày 27/4/2021</v>
          </cell>
          <cell r="G45" t="str">
            <v>Vay NH</v>
          </cell>
          <cell r="H45" t="str">
            <v>Tiến độ thường</v>
          </cell>
          <cell r="I45"/>
          <cell r="J45">
            <v>1</v>
          </cell>
          <cell r="K45" t="str">
            <v>2 công ty</v>
          </cell>
          <cell r="L45" t="str">
            <v>2209B</v>
          </cell>
          <cell r="M45" t="str">
            <v>22</v>
          </cell>
          <cell r="N45" t="str">
            <v>09B</v>
          </cell>
          <cell r="O45"/>
          <cell r="P45">
            <v>77.86</v>
          </cell>
          <cell r="Q45" t="str">
            <v>77.86</v>
          </cell>
          <cell r="R45">
            <v>74.78</v>
          </cell>
          <cell r="S45" t="str">
            <v>74.78</v>
          </cell>
          <cell r="T45" t="str">
            <v>TB</v>
          </cell>
          <cell r="U45">
            <v>44321</v>
          </cell>
        </row>
        <row r="46">
          <cell r="B46" t="str">
            <v>BMG.1404B</v>
          </cell>
          <cell r="C46" t="str">
            <v>2 công ty
PL2 có 9 đợt - thêm cả PL2A</v>
          </cell>
          <cell r="D46" t="str">
            <v>Không vay-TT sớm 65%</v>
          </cell>
          <cell r="E46" t="str">
            <v>VBCN</v>
          </cell>
          <cell r="F46" t="str">
            <v>CS Số 08 ngày 27/4/2021</v>
          </cell>
          <cell r="G46" t="str">
            <v>Không vay NH</v>
          </cell>
          <cell r="H46" t="str">
            <v>TT sớm 65%</v>
          </cell>
          <cell r="I46"/>
          <cell r="J46">
            <v>1</v>
          </cell>
          <cell r="K46" t="str">
            <v>2 công ty</v>
          </cell>
          <cell r="L46" t="str">
            <v>1404B</v>
          </cell>
          <cell r="M46" t="str">
            <v>14</v>
          </cell>
          <cell r="N46" t="str">
            <v>04B</v>
          </cell>
          <cell r="O46"/>
          <cell r="P46">
            <v>100.05</v>
          </cell>
          <cell r="Q46" t="str">
            <v>100.05</v>
          </cell>
          <cell r="R46">
            <v>94.53</v>
          </cell>
          <cell r="S46" t="str">
            <v>94.53</v>
          </cell>
          <cell r="T46" t="str">
            <v>ĐB</v>
          </cell>
          <cell r="U46">
            <v>44319</v>
          </cell>
        </row>
        <row r="47">
          <cell r="B47" t="str">
            <v>BMG.1410B</v>
          </cell>
          <cell r="C47" t="str">
            <v>2 công ty 
PL2 có 9 đợt - thêm cả PL2A</v>
          </cell>
          <cell r="D47" t="str">
            <v>Không vay-TT sớm 65%</v>
          </cell>
          <cell r="E47" t="str">
            <v>VBCN</v>
          </cell>
          <cell r="F47" t="str">
            <v>CS Số 08 ngày 27/4/2021</v>
          </cell>
          <cell r="G47" t="str">
            <v>Không vay NH</v>
          </cell>
          <cell r="H47" t="str">
            <v>TT sớm 65%</v>
          </cell>
          <cell r="I47"/>
          <cell r="J47">
            <v>1</v>
          </cell>
          <cell r="K47" t="str">
            <v>2 công ty</v>
          </cell>
          <cell r="L47" t="str">
            <v>1410B</v>
          </cell>
          <cell r="M47" t="str">
            <v>14</v>
          </cell>
          <cell r="N47" t="str">
            <v>10B</v>
          </cell>
          <cell r="O47"/>
          <cell r="P47">
            <v>96.3</v>
          </cell>
          <cell r="Q47" t="str">
            <v>96.30</v>
          </cell>
          <cell r="R47">
            <v>91.26</v>
          </cell>
          <cell r="S47" t="str">
            <v>91.26</v>
          </cell>
          <cell r="T47" t="str">
            <v>TN</v>
          </cell>
          <cell r="U47">
            <v>44324</v>
          </cell>
        </row>
        <row r="48">
          <cell r="B48" t="str">
            <v>BMG.2201B</v>
          </cell>
          <cell r="C48" t="str">
            <v>2 công ty
PL2 có 9 đợt - thêm cả PL2A</v>
          </cell>
          <cell r="D48" t="str">
            <v>Không vay-TT sớm 65%</v>
          </cell>
          <cell r="E48" t="str">
            <v>VBCN</v>
          </cell>
          <cell r="F48" t="str">
            <v>CS Số 08 ngày 27/4/2021</v>
          </cell>
          <cell r="G48" t="str">
            <v>Không vay NH</v>
          </cell>
          <cell r="H48" t="str">
            <v>TT sớm 65%</v>
          </cell>
          <cell r="I48"/>
          <cell r="J48">
            <v>1</v>
          </cell>
          <cell r="K48" t="str">
            <v>2 công ty</v>
          </cell>
          <cell r="L48" t="str">
            <v>2201B</v>
          </cell>
          <cell r="M48" t="str">
            <v>22</v>
          </cell>
          <cell r="N48" t="str">
            <v>01B</v>
          </cell>
          <cell r="O48"/>
          <cell r="P48">
            <v>110.66</v>
          </cell>
          <cell r="Q48" t="str">
            <v>110.66</v>
          </cell>
          <cell r="R48">
            <v>104.62</v>
          </cell>
          <cell r="S48" t="str">
            <v>104.62</v>
          </cell>
          <cell r="T48" t="str">
            <v>ĐB - TB</v>
          </cell>
          <cell r="U48">
            <v>44314</v>
          </cell>
        </row>
        <row r="49">
          <cell r="B49" t="str">
            <v>BMG.2001B</v>
          </cell>
          <cell r="C49" t="str">
            <v>2 công ty
HTLS trong 24 tháng không quá 30/6/2023
PL2 có 9 đợt - thêm cả PL2A</v>
          </cell>
          <cell r="D49" t="str">
            <v>Vay NH - TT sớm 65%</v>
          </cell>
          <cell r="E49" t="str">
            <v>VBCN</v>
          </cell>
          <cell r="F49" t="str">
            <v>CS Số 08 ngày 27/4/2021</v>
          </cell>
          <cell r="G49" t="str">
            <v>Vay NH</v>
          </cell>
          <cell r="H49" t="str">
            <v>TT sớm 65%</v>
          </cell>
          <cell r="I49"/>
          <cell r="J49">
            <v>1</v>
          </cell>
          <cell r="K49" t="str">
            <v>2 công ty</v>
          </cell>
          <cell r="L49" t="str">
            <v>2001B</v>
          </cell>
          <cell r="M49" t="str">
            <v>20</v>
          </cell>
          <cell r="N49" t="str">
            <v>01B</v>
          </cell>
          <cell r="O49"/>
          <cell r="P49">
            <v>110.66</v>
          </cell>
          <cell r="Q49" t="str">
            <v>110.66</v>
          </cell>
          <cell r="R49">
            <v>104.62</v>
          </cell>
          <cell r="S49" t="str">
            <v>104.62</v>
          </cell>
          <cell r="T49" t="str">
            <v>ĐB - TB</v>
          </cell>
          <cell r="U49">
            <v>44325</v>
          </cell>
        </row>
        <row r="50">
          <cell r="B50" t="str">
            <v>BMG.2010B</v>
          </cell>
          <cell r="C50" t="str">
            <v xml:space="preserve">2 công ty
PL2 có 7 Đợt </v>
          </cell>
          <cell r="D50" t="str">
            <v>Vay NH - GNSS</v>
          </cell>
          <cell r="E50" t="str">
            <v>VBCN</v>
          </cell>
          <cell r="F50" t="str">
            <v>CS Số 08 ngày 27/4/2021</v>
          </cell>
          <cell r="G50" t="str">
            <v>Vay NH</v>
          </cell>
          <cell r="H50" t="str">
            <v>Tiến độ thường</v>
          </cell>
          <cell r="I50"/>
          <cell r="J50">
            <v>1</v>
          </cell>
          <cell r="K50" t="str">
            <v>2 công ty</v>
          </cell>
          <cell r="L50" t="str">
            <v>2010B</v>
          </cell>
          <cell r="M50" t="str">
            <v>20</v>
          </cell>
          <cell r="N50" t="str">
            <v>10B</v>
          </cell>
          <cell r="O50"/>
          <cell r="P50">
            <v>96.3</v>
          </cell>
          <cell r="Q50" t="str">
            <v>96.30</v>
          </cell>
          <cell r="R50">
            <v>91.26</v>
          </cell>
          <cell r="S50" t="str">
            <v>91.26</v>
          </cell>
          <cell r="T50" t="str">
            <v>TN</v>
          </cell>
          <cell r="U50">
            <v>44325</v>
          </cell>
        </row>
        <row r="51">
          <cell r="B51" t="str">
            <v>BMG.2310B</v>
          </cell>
          <cell r="C51" t="str">
            <v>2 công ty
PL2 có 7 Đợt 
VBCN BM có thêm Đợt 2-3 kh tt</v>
          </cell>
          <cell r="D51" t="str">
            <v>Vay NH - GNSS</v>
          </cell>
          <cell r="E51" t="str">
            <v>VBCN</v>
          </cell>
          <cell r="F51" t="str">
            <v>CS Số 08 ngày 27/4/2021</v>
          </cell>
          <cell r="G51" t="str">
            <v>Vay NH</v>
          </cell>
          <cell r="H51" t="str">
            <v>Tiến độ thường</v>
          </cell>
          <cell r="I51"/>
          <cell r="J51">
            <v>1</v>
          </cell>
          <cell r="K51" t="str">
            <v>2 công ty</v>
          </cell>
          <cell r="L51" t="str">
            <v>2310B</v>
          </cell>
          <cell r="M51" t="str">
            <v>23</v>
          </cell>
          <cell r="N51" t="str">
            <v>10B</v>
          </cell>
          <cell r="O51"/>
          <cell r="P51">
            <v>96.3</v>
          </cell>
          <cell r="Q51" t="str">
            <v>96.30</v>
          </cell>
          <cell r="R51">
            <v>91.26</v>
          </cell>
          <cell r="S51" t="str">
            <v>91.26</v>
          </cell>
          <cell r="T51" t="str">
            <v>TN</v>
          </cell>
          <cell r="U51">
            <v>44324</v>
          </cell>
        </row>
        <row r="52">
          <cell r="B52" t="str">
            <v>BMG.1106B</v>
          </cell>
          <cell r="C52" t="str">
            <v xml:space="preserve">2 công ty
PL2 có 7 đợt - thêm cả PL2A
VBCN chỉ có 2 đợt </v>
          </cell>
          <cell r="D52" t="str">
            <v>Không vay - TT sớm 40%</v>
          </cell>
          <cell r="E52" t="str">
            <v>VBCN</v>
          </cell>
          <cell r="F52" t="str">
            <v>CS Số 07 ngày 31/3/2021</v>
          </cell>
          <cell r="G52" t="str">
            <v>Không vay NH</v>
          </cell>
          <cell r="H52" t="str">
            <v>TT sớm 40%</v>
          </cell>
          <cell r="I52"/>
          <cell r="J52">
            <v>1</v>
          </cell>
          <cell r="K52" t="str">
            <v>2 công ty</v>
          </cell>
          <cell r="L52" t="str">
            <v>1106B</v>
          </cell>
          <cell r="M52" t="str">
            <v>11</v>
          </cell>
          <cell r="N52" t="str">
            <v>06B</v>
          </cell>
          <cell r="O52"/>
          <cell r="P52">
            <v>78.510000000000005</v>
          </cell>
          <cell r="Q52" t="str">
            <v>78.51</v>
          </cell>
          <cell r="R52">
            <v>73.75</v>
          </cell>
          <cell r="S52" t="str">
            <v>73.75</v>
          </cell>
          <cell r="T52" t="str">
            <v>ĐN</v>
          </cell>
          <cell r="U52">
            <v>44312</v>
          </cell>
        </row>
        <row r="53">
          <cell r="B53" t="str">
            <v>BMG.1705B</v>
          </cell>
          <cell r="C53" t="str">
            <v>2 công ty</v>
          </cell>
          <cell r="D53" t="str">
            <v>Không vay - TT sớm 40%</v>
          </cell>
          <cell r="E53" t="str">
            <v>VBCN</v>
          </cell>
          <cell r="F53" t="str">
            <v>CS Số 07 ngày 31/3/2021</v>
          </cell>
          <cell r="G53" t="str">
            <v>Không vay NH</v>
          </cell>
          <cell r="H53" t="str">
            <v>TT sớm 40%</v>
          </cell>
          <cell r="I53"/>
          <cell r="J53">
            <v>1</v>
          </cell>
          <cell r="K53" t="str">
            <v>2 công ty</v>
          </cell>
          <cell r="L53" t="str">
            <v>1705B</v>
          </cell>
          <cell r="M53" t="str">
            <v>17</v>
          </cell>
          <cell r="N53" t="str">
            <v>05B</v>
          </cell>
          <cell r="O53"/>
          <cell r="P53">
            <v>106.55</v>
          </cell>
          <cell r="Q53" t="str">
            <v>106.55</v>
          </cell>
          <cell r="R53">
            <v>100.25</v>
          </cell>
          <cell r="S53" t="str">
            <v>100.25</v>
          </cell>
          <cell r="T53" t="str">
            <v>ĐN</v>
          </cell>
          <cell r="U53">
            <v>44306</v>
          </cell>
        </row>
        <row r="54">
          <cell r="B54" t="str">
            <v>BMG.0906B</v>
          </cell>
          <cell r="C54" t="str">
            <v>3 công ty</v>
          </cell>
          <cell r="D54" t="str">
            <v>Không vay-TT sớm 65%</v>
          </cell>
          <cell r="E54" t="str">
            <v>VBCN</v>
          </cell>
          <cell r="F54" t="str">
            <v>CS Số 08 ngày 27/4/2021</v>
          </cell>
          <cell r="G54" t="str">
            <v>Không vay NH</v>
          </cell>
          <cell r="H54" t="str">
            <v>TT sớm 65%</v>
          </cell>
          <cell r="I54"/>
          <cell r="J54">
            <v>1</v>
          </cell>
          <cell r="K54" t="str">
            <v>3 công ty</v>
          </cell>
          <cell r="L54" t="str">
            <v>0906B</v>
          </cell>
          <cell r="M54" t="str">
            <v>09</v>
          </cell>
          <cell r="N54" t="str">
            <v>06B</v>
          </cell>
          <cell r="O54"/>
          <cell r="P54">
            <v>78.510000000000005</v>
          </cell>
          <cell r="Q54" t="str">
            <v>78.51</v>
          </cell>
          <cell r="R54">
            <v>73.75</v>
          </cell>
          <cell r="S54" t="str">
            <v>73.75</v>
          </cell>
          <cell r="T54" t="str">
            <v>ĐN</v>
          </cell>
          <cell r="U54">
            <v>44337</v>
          </cell>
        </row>
        <row r="55">
          <cell r="B55" t="str">
            <v>BMG.1406B</v>
          </cell>
          <cell r="C55" t="str">
            <v>2 công ty
PL2 có 9 đợt - thêm cả PL2A</v>
          </cell>
          <cell r="D55" t="str">
            <v>Không vay-TT sớm 65%</v>
          </cell>
          <cell r="E55" t="str">
            <v>VBCN</v>
          </cell>
          <cell r="F55" t="str">
            <v>CS Số 08 ngày 27/4/2021</v>
          </cell>
          <cell r="G55" t="str">
            <v>Không vay NH</v>
          </cell>
          <cell r="H55" t="str">
            <v>TT sớm 65%</v>
          </cell>
          <cell r="I55"/>
          <cell r="J55">
            <v>1</v>
          </cell>
          <cell r="K55" t="str">
            <v>2 công ty</v>
          </cell>
          <cell r="L55" t="str">
            <v>1406B</v>
          </cell>
          <cell r="M55" t="str">
            <v>14</v>
          </cell>
          <cell r="N55" t="str">
            <v>06B</v>
          </cell>
          <cell r="O55"/>
          <cell r="P55">
            <v>78.510000000000005</v>
          </cell>
          <cell r="Q55" t="str">
            <v>78.51</v>
          </cell>
          <cell r="R55">
            <v>73.75</v>
          </cell>
          <cell r="S55" t="str">
            <v>73.75</v>
          </cell>
          <cell r="T55" t="str">
            <v>ĐN</v>
          </cell>
          <cell r="U55">
            <v>44338</v>
          </cell>
        </row>
        <row r="56">
          <cell r="B56" t="str">
            <v>BMG.1701B</v>
          </cell>
          <cell r="C56" t="str">
            <v>2 công ty
PL2 có 7 Đợt 
VBCN BM có thêm Đợt 2-3 kh tt</v>
          </cell>
          <cell r="D56" t="str">
            <v>Vay NH - GNSS</v>
          </cell>
          <cell r="E56" t="str">
            <v>VBCN</v>
          </cell>
          <cell r="F56" t="str">
            <v>CS Số 08 ngày 27/4/2021</v>
          </cell>
          <cell r="G56" t="str">
            <v>Vay NH</v>
          </cell>
          <cell r="H56" t="str">
            <v>Tiến độ thường</v>
          </cell>
          <cell r="I56"/>
          <cell r="J56">
            <v>1</v>
          </cell>
          <cell r="K56" t="str">
            <v>2 công ty</v>
          </cell>
          <cell r="L56" t="str">
            <v>1701B</v>
          </cell>
          <cell r="M56" t="str">
            <v>17</v>
          </cell>
          <cell r="N56" t="str">
            <v>01B</v>
          </cell>
          <cell r="O56"/>
          <cell r="P56">
            <v>110.66</v>
          </cell>
          <cell r="Q56" t="str">
            <v>110.66</v>
          </cell>
          <cell r="R56">
            <v>104.62</v>
          </cell>
          <cell r="S56" t="str">
            <v>104.62</v>
          </cell>
          <cell r="T56" t="str">
            <v>ĐB - TB</v>
          </cell>
          <cell r="U56">
            <v>44325</v>
          </cell>
        </row>
        <row r="57">
          <cell r="B57" t="str">
            <v>BMG.0909B</v>
          </cell>
          <cell r="C57" t="str">
            <v>3 công ty</v>
          </cell>
          <cell r="D57" t="str">
            <v>Không vay-TT sớm 65%</v>
          </cell>
          <cell r="E57" t="str">
            <v>VBCN</v>
          </cell>
          <cell r="F57" t="str">
            <v>CS Số 08 ngày 27/4/2021</v>
          </cell>
          <cell r="G57" t="str">
            <v>Không vay NH</v>
          </cell>
          <cell r="H57" t="str">
            <v>TT sớm 65%</v>
          </cell>
          <cell r="I57"/>
          <cell r="J57">
            <v>1</v>
          </cell>
          <cell r="K57" t="str">
            <v>3 công ty</v>
          </cell>
          <cell r="L57" t="str">
            <v>0909B</v>
          </cell>
          <cell r="M57" t="str">
            <v>09</v>
          </cell>
          <cell r="N57" t="str">
            <v>09B</v>
          </cell>
          <cell r="O57"/>
          <cell r="P57">
            <v>77.86</v>
          </cell>
          <cell r="Q57" t="str">
            <v>77.86</v>
          </cell>
          <cell r="R57">
            <v>74.78</v>
          </cell>
          <cell r="S57" t="str">
            <v>74.78</v>
          </cell>
          <cell r="T57" t="str">
            <v>TB</v>
          </cell>
          <cell r="U57">
            <v>44344</v>
          </cell>
        </row>
        <row r="58">
          <cell r="B58" t="str">
            <v>BMG.2304B</v>
          </cell>
          <cell r="C58" t="str">
            <v>2 công ty</v>
          </cell>
          <cell r="D58" t="str">
            <v>Không vay-TT sớm 65%</v>
          </cell>
          <cell r="E58" t="str">
            <v>VBCN</v>
          </cell>
          <cell r="F58" t="str">
            <v>CS Số 08 ngày 27/4/2021</v>
          </cell>
          <cell r="G58" t="str">
            <v>Không vay NH</v>
          </cell>
          <cell r="H58" t="str">
            <v>TT sớm 65%</v>
          </cell>
          <cell r="I58"/>
          <cell r="J58">
            <v>1</v>
          </cell>
          <cell r="K58" t="str">
            <v>2 công ty</v>
          </cell>
          <cell r="L58" t="str">
            <v>2304B</v>
          </cell>
          <cell r="M58" t="str">
            <v>23</v>
          </cell>
          <cell r="N58" t="str">
            <v>04B</v>
          </cell>
          <cell r="O58"/>
          <cell r="P58">
            <v>100.05</v>
          </cell>
          <cell r="Q58" t="str">
            <v>100.05</v>
          </cell>
          <cell r="R58">
            <v>94.53</v>
          </cell>
          <cell r="S58" t="str">
            <v>94.53</v>
          </cell>
          <cell r="T58" t="str">
            <v>ĐB</v>
          </cell>
          <cell r="U58">
            <v>44345</v>
          </cell>
        </row>
        <row r="59">
          <cell r="B59" t="str">
            <v>BMG.1402B</v>
          </cell>
          <cell r="C59" t="str">
            <v>2 công ty
PL2 có 7 Đợt 
VBCN BM có thêm Đợt 2-3 kh tt
HTLS trong 24 tháng không quá ngày 30/6/2023</v>
          </cell>
          <cell r="D59" t="str">
            <v>Vay NH - GNSS</v>
          </cell>
          <cell r="E59" t="str">
            <v>VBCN</v>
          </cell>
          <cell r="F59" t="str">
            <v>CS Số 08 ngày 27/4/2021</v>
          </cell>
          <cell r="G59" t="str">
            <v>Vay NH</v>
          </cell>
          <cell r="H59" t="str">
            <v>Tiến độ thường</v>
          </cell>
          <cell r="I59"/>
          <cell r="J59">
            <v>1</v>
          </cell>
          <cell r="K59" t="str">
            <v>2 công ty</v>
          </cell>
          <cell r="L59" t="str">
            <v>1402B</v>
          </cell>
          <cell r="M59" t="str">
            <v>14</v>
          </cell>
          <cell r="N59" t="str">
            <v>02B</v>
          </cell>
          <cell r="O59"/>
          <cell r="P59">
            <v>77.88</v>
          </cell>
          <cell r="Q59" t="str">
            <v>77.88</v>
          </cell>
          <cell r="R59">
            <v>73.22</v>
          </cell>
          <cell r="S59" t="str">
            <v>73.22</v>
          </cell>
          <cell r="T59" t="str">
            <v>ĐB</v>
          </cell>
          <cell r="U59">
            <v>44343</v>
          </cell>
        </row>
        <row r="60">
          <cell r="B60" t="str">
            <v>BMG.2203B</v>
          </cell>
          <cell r="C60" t="str">
            <v>2 công ty
PL2 có 7 Đợt 
VBCN BM có thêm Đợt 2-3 kh tt
HTLS trong 24 tháng không quá ngày 30/6/2023</v>
          </cell>
          <cell r="D60" t="str">
            <v>Vay NH - GNSS</v>
          </cell>
          <cell r="E60" t="str">
            <v>VBCN</v>
          </cell>
          <cell r="F60" t="str">
            <v>CS Số 08 ngày 27/4/2021</v>
          </cell>
          <cell r="G60" t="str">
            <v>Vay NH</v>
          </cell>
          <cell r="H60" t="str">
            <v>Tiến độ thường</v>
          </cell>
          <cell r="I60"/>
          <cell r="J60">
            <v>1</v>
          </cell>
          <cell r="K60" t="str">
            <v>2 công ty</v>
          </cell>
          <cell r="L60" t="str">
            <v>2203B</v>
          </cell>
          <cell r="M60" t="str">
            <v>22</v>
          </cell>
          <cell r="N60" t="str">
            <v>03B</v>
          </cell>
          <cell r="O60"/>
          <cell r="P60">
            <v>79.11</v>
          </cell>
          <cell r="Q60" t="str">
            <v>79.11</v>
          </cell>
          <cell r="R60">
            <v>74.260000000000005</v>
          </cell>
          <cell r="S60" t="str">
            <v>74.26</v>
          </cell>
          <cell r="T60" t="str">
            <v>ĐB</v>
          </cell>
          <cell r="U60">
            <v>44343</v>
          </cell>
        </row>
        <row r="61">
          <cell r="B61" t="str">
            <v>BMG.0801B</v>
          </cell>
          <cell r="C61"/>
          <cell r="D61" t="str">
            <v>Vay NH - TT sớm 65%</v>
          </cell>
          <cell r="E61" t="str">
            <v>VBCN</v>
          </cell>
          <cell r="F61" t="str">
            <v>CS Số 08 ngày 27/4/2021</v>
          </cell>
          <cell r="G61" t="str">
            <v>Vay NH</v>
          </cell>
          <cell r="H61" t="str">
            <v>TT sớm 65%</v>
          </cell>
          <cell r="I61"/>
          <cell r="J61">
            <v>1</v>
          </cell>
          <cell r="K61" t="str">
            <v>3 công ty</v>
          </cell>
          <cell r="L61" t="str">
            <v>0801B</v>
          </cell>
          <cell r="M61" t="str">
            <v>08</v>
          </cell>
          <cell r="N61" t="str">
            <v>01B</v>
          </cell>
          <cell r="O61"/>
          <cell r="P61">
            <v>110.66</v>
          </cell>
          <cell r="Q61" t="str">
            <v>110.66</v>
          </cell>
          <cell r="R61">
            <v>104.62</v>
          </cell>
          <cell r="S61" t="str">
            <v>104.62</v>
          </cell>
          <cell r="T61" t="str">
            <v>ĐB - TB</v>
          </cell>
          <cell r="U61">
            <v>44346</v>
          </cell>
        </row>
        <row r="62">
          <cell r="B62" t="str">
            <v>BMG.2206B</v>
          </cell>
          <cell r="C62" t="str">
            <v>Căn của Thúy CIV - Được ck thêm theo tờ trình 3105 ngày 31/05</v>
          </cell>
          <cell r="D62" t="str">
            <v>Không vay NH - TT thường</v>
          </cell>
          <cell r="E62" t="str">
            <v>VBCN</v>
          </cell>
          <cell r="F62" t="str">
            <v>CS Số 08 ngày 27/4/2021</v>
          </cell>
          <cell r="G62" t="str">
            <v>Không vay NH</v>
          </cell>
          <cell r="H62" t="str">
            <v>Tiến độ thường</v>
          </cell>
          <cell r="I62"/>
          <cell r="J62">
            <v>1</v>
          </cell>
          <cell r="K62" t="str">
            <v>2 công ty</v>
          </cell>
          <cell r="L62" t="str">
            <v>2206B</v>
          </cell>
          <cell r="M62" t="str">
            <v>22</v>
          </cell>
          <cell r="N62" t="str">
            <v>06B</v>
          </cell>
          <cell r="O62"/>
          <cell r="P62">
            <v>78.510000000000005</v>
          </cell>
          <cell r="Q62" t="str">
            <v>78.51</v>
          </cell>
          <cell r="R62">
            <v>73.75</v>
          </cell>
          <cell r="S62" t="str">
            <v>73.75</v>
          </cell>
          <cell r="T62" t="str">
            <v>ĐN</v>
          </cell>
          <cell r="U62">
            <v>44347</v>
          </cell>
        </row>
        <row r="63">
          <cell r="B63" t="str">
            <v>BMG.0501B</v>
          </cell>
          <cell r="C63" t="str">
            <v>3 công ty</v>
          </cell>
          <cell r="D63" t="str">
            <v>Vay NH - TT sớm 65%</v>
          </cell>
          <cell r="E63" t="str">
            <v>VBCN</v>
          </cell>
          <cell r="F63" t="str">
            <v>CS Số 09 ngày 01/06/2021</v>
          </cell>
          <cell r="G63" t="str">
            <v>Vay NH</v>
          </cell>
          <cell r="H63" t="str">
            <v>TT sớm 65%</v>
          </cell>
          <cell r="I63"/>
          <cell r="J63">
            <v>1</v>
          </cell>
          <cell r="K63" t="str">
            <v>3 công ty</v>
          </cell>
          <cell r="L63" t="str">
            <v>0501B</v>
          </cell>
          <cell r="M63" t="str">
            <v>05</v>
          </cell>
          <cell r="N63" t="str">
            <v>01B</v>
          </cell>
          <cell r="O63"/>
          <cell r="P63">
            <v>110.66</v>
          </cell>
          <cell r="Q63" t="str">
            <v>110.66</v>
          </cell>
          <cell r="R63">
            <v>104.62</v>
          </cell>
          <cell r="S63" t="str">
            <v>104.62</v>
          </cell>
          <cell r="T63" t="str">
            <v>ĐB - TB</v>
          </cell>
          <cell r="U63">
            <v>44357</v>
          </cell>
        </row>
        <row r="64">
          <cell r="B64" t="str">
            <v>BMG.0804B</v>
          </cell>
          <cell r="C64" t="str">
            <v>3 công ty</v>
          </cell>
          <cell r="D64" t="str">
            <v>Không vay-TT sớm 65%</v>
          </cell>
          <cell r="E64" t="str">
            <v>VBCN</v>
          </cell>
          <cell r="F64" t="str">
            <v>CS Số 09 ngày 01/06/2021</v>
          </cell>
          <cell r="G64" t="str">
            <v>Không vay NH</v>
          </cell>
          <cell r="H64" t="str">
            <v>TT sớm 65%</v>
          </cell>
          <cell r="I64"/>
          <cell r="J64">
            <v>1</v>
          </cell>
          <cell r="K64" t="str">
            <v>3 công ty</v>
          </cell>
          <cell r="L64" t="str">
            <v>0804B</v>
          </cell>
          <cell r="M64" t="str">
            <v>08</v>
          </cell>
          <cell r="N64" t="str">
            <v>04B</v>
          </cell>
          <cell r="O64"/>
          <cell r="P64">
            <v>100.05</v>
          </cell>
          <cell r="Q64" t="str">
            <v>100.05</v>
          </cell>
          <cell r="R64">
            <v>94.53</v>
          </cell>
          <cell r="S64" t="str">
            <v>94.53</v>
          </cell>
          <cell r="T64" t="str">
            <v>ĐB</v>
          </cell>
          <cell r="U64">
            <v>44356</v>
          </cell>
        </row>
        <row r="65">
          <cell r="B65" t="str">
            <v>BMG.2305B</v>
          </cell>
          <cell r="C65" t="str">
            <v>2 công ty</v>
          </cell>
          <cell r="D65" t="str">
            <v>Không vay-TT sớm 65%</v>
          </cell>
          <cell r="E65" t="str">
            <v>VBCN</v>
          </cell>
          <cell r="F65" t="str">
            <v>CS Số 09 ngày 01/06/2021</v>
          </cell>
          <cell r="G65" t="str">
            <v>Không vay NH</v>
          </cell>
          <cell r="H65" t="str">
            <v>TT sớm 65%</v>
          </cell>
          <cell r="I65"/>
          <cell r="J65">
            <v>1</v>
          </cell>
          <cell r="K65" t="str">
            <v>2 công ty</v>
          </cell>
          <cell r="L65" t="str">
            <v>2305B</v>
          </cell>
          <cell r="M65" t="str">
            <v>23</v>
          </cell>
          <cell r="N65" t="str">
            <v>05B</v>
          </cell>
          <cell r="O65"/>
          <cell r="P65">
            <v>106.55</v>
          </cell>
          <cell r="Q65" t="str">
            <v>106.55</v>
          </cell>
          <cell r="R65">
            <v>100.25</v>
          </cell>
          <cell r="S65" t="str">
            <v>100.25</v>
          </cell>
          <cell r="T65" t="str">
            <v>ĐN</v>
          </cell>
          <cell r="U65">
            <v>44360</v>
          </cell>
        </row>
        <row r="66">
          <cell r="B66" t="str">
            <v>BMG.0701B</v>
          </cell>
          <cell r="C66" t="str">
            <v>3 công ty
VBCN có 7 đợt tt cho BM
HĐMB KH TT 2 đợt cuối 
HTLS trong 24 tháng không quá ngày 31/8/2023</v>
          </cell>
          <cell r="D66" t="str">
            <v>Vay NH - GNSS</v>
          </cell>
          <cell r="E66" t="str">
            <v>VBCN</v>
          </cell>
          <cell r="F66" t="str">
            <v>CS Số 09 ngày 01/06/2021</v>
          </cell>
          <cell r="G66" t="str">
            <v>Vay NH</v>
          </cell>
          <cell r="H66" t="str">
            <v>Tiến độ thường</v>
          </cell>
          <cell r="I66"/>
          <cell r="J66">
            <v>1</v>
          </cell>
          <cell r="K66" t="str">
            <v>3 công ty</v>
          </cell>
          <cell r="L66" t="str">
            <v>0701B</v>
          </cell>
          <cell r="M66" t="str">
            <v>07</v>
          </cell>
          <cell r="N66" t="str">
            <v>01B</v>
          </cell>
          <cell r="O66"/>
          <cell r="P66">
            <v>110.66</v>
          </cell>
          <cell r="Q66" t="str">
            <v>110.66</v>
          </cell>
          <cell r="R66">
            <v>104.62</v>
          </cell>
          <cell r="S66" t="str">
            <v>104.62</v>
          </cell>
          <cell r="T66" t="str">
            <v>ĐB - TB</v>
          </cell>
          <cell r="U66">
            <v>44367</v>
          </cell>
        </row>
        <row r="67">
          <cell r="B67" t="str">
            <v>BMG.1202B</v>
          </cell>
          <cell r="C67" t="str">
            <v>2 công ty</v>
          </cell>
          <cell r="D67" t="str">
            <v>Vay NH - GNSS</v>
          </cell>
          <cell r="E67" t="str">
            <v>VBCN</v>
          </cell>
          <cell r="F67" t="str">
            <v>CS Số 09 ngày 01/06/2021</v>
          </cell>
          <cell r="G67" t="str">
            <v>Vay NH</v>
          </cell>
          <cell r="H67" t="str">
            <v>Tiến độ thường</v>
          </cell>
          <cell r="I67"/>
          <cell r="J67">
            <v>1</v>
          </cell>
          <cell r="K67" t="str">
            <v>2 công ty</v>
          </cell>
          <cell r="L67" t="str">
            <v>1202B</v>
          </cell>
          <cell r="M67" t="str">
            <v>12</v>
          </cell>
          <cell r="N67" t="str">
            <v>02B</v>
          </cell>
          <cell r="O67"/>
          <cell r="P67">
            <v>77.88</v>
          </cell>
          <cell r="Q67" t="str">
            <v>77.88</v>
          </cell>
          <cell r="R67">
            <v>73.22</v>
          </cell>
          <cell r="S67" t="str">
            <v>73.22</v>
          </cell>
          <cell r="T67" t="str">
            <v>ĐB</v>
          </cell>
          <cell r="U67">
            <v>44367</v>
          </cell>
        </row>
        <row r="68">
          <cell r="B68" t="str">
            <v>BMG.2301B</v>
          </cell>
          <cell r="C68" t="str">
            <v>2 công ty</v>
          </cell>
          <cell r="D68" t="str">
            <v>Vay NH - GNSS</v>
          </cell>
          <cell r="E68" t="str">
            <v>VBCN</v>
          </cell>
          <cell r="F68" t="str">
            <v>CS Số 09 ngày 01/06/2021</v>
          </cell>
          <cell r="G68" t="str">
            <v>Vay NH</v>
          </cell>
          <cell r="H68" t="str">
            <v>Tiến độ thường</v>
          </cell>
          <cell r="I68"/>
          <cell r="J68">
            <v>1</v>
          </cell>
          <cell r="K68" t="str">
            <v>2 công ty</v>
          </cell>
          <cell r="L68" t="str">
            <v>2301B</v>
          </cell>
          <cell r="M68" t="str">
            <v>23</v>
          </cell>
          <cell r="N68" t="str">
            <v>01B</v>
          </cell>
          <cell r="O68"/>
          <cell r="P68">
            <v>110.66</v>
          </cell>
          <cell r="Q68" t="str">
            <v>110.66</v>
          </cell>
          <cell r="R68">
            <v>104.62</v>
          </cell>
          <cell r="S68" t="str">
            <v>104.62</v>
          </cell>
          <cell r="T68" t="str">
            <v>ĐB - TB</v>
          </cell>
          <cell r="U68">
            <v>44373</v>
          </cell>
        </row>
        <row r="69">
          <cell r="B69" t="str">
            <v>BMG.2009B</v>
          </cell>
          <cell r="C69" t="str">
            <v>2 công ty
HTLS trong vòng 24 tháng tối đa không quá 31/8/2023</v>
          </cell>
          <cell r="D69" t="str">
            <v>Vay NH - TT sớm 65%</v>
          </cell>
          <cell r="E69" t="str">
            <v>VBCN</v>
          </cell>
          <cell r="F69" t="str">
            <v>CS Số 10 ngày 30/6/2021</v>
          </cell>
          <cell r="G69" t="str">
            <v>Vay NH</v>
          </cell>
          <cell r="H69" t="str">
            <v>TT sớm 65%</v>
          </cell>
          <cell r="I69"/>
          <cell r="J69">
            <v>1</v>
          </cell>
          <cell r="K69" t="str">
            <v>2 công ty</v>
          </cell>
          <cell r="L69" t="str">
            <v>2009B</v>
          </cell>
          <cell r="M69" t="str">
            <v>20</v>
          </cell>
          <cell r="N69" t="str">
            <v>09B</v>
          </cell>
          <cell r="O69"/>
          <cell r="P69">
            <v>77.86</v>
          </cell>
          <cell r="Q69" t="str">
            <v>77.86</v>
          </cell>
          <cell r="R69">
            <v>74.78</v>
          </cell>
          <cell r="S69" t="str">
            <v>74.78</v>
          </cell>
          <cell r="T69" t="str">
            <v>TB</v>
          </cell>
          <cell r="U69">
            <v>44387</v>
          </cell>
        </row>
        <row r="70">
          <cell r="B70" t="str">
            <v>BMG.0810B</v>
          </cell>
          <cell r="C70" t="str">
            <v>3 công ty
Thời gian HTLS trong vòng 24 tháng không quá 31/8/2023</v>
          </cell>
          <cell r="D70" t="str">
            <v>Vay NH - TT sớm 65%</v>
          </cell>
          <cell r="E70" t="str">
            <v>VBCN</v>
          </cell>
          <cell r="F70" t="str">
            <v>CS Số 09 ngày 01/06/2021</v>
          </cell>
          <cell r="G70" t="str">
            <v>Vay NH</v>
          </cell>
          <cell r="H70" t="str">
            <v>TT sớm 65%</v>
          </cell>
          <cell r="I70"/>
          <cell r="J70">
            <v>1</v>
          </cell>
          <cell r="K70" t="str">
            <v>3 công ty</v>
          </cell>
          <cell r="L70" t="str">
            <v>0810B</v>
          </cell>
          <cell r="M70" t="str">
            <v>08</v>
          </cell>
          <cell r="N70" t="str">
            <v>10B</v>
          </cell>
          <cell r="O70"/>
          <cell r="P70">
            <v>96.3</v>
          </cell>
          <cell r="Q70" t="str">
            <v>96.30</v>
          </cell>
          <cell r="R70">
            <v>91.26</v>
          </cell>
          <cell r="S70" t="str">
            <v>91.26</v>
          </cell>
          <cell r="T70" t="str">
            <v>TN</v>
          </cell>
          <cell r="U70">
            <v>44377</v>
          </cell>
        </row>
        <row r="71">
          <cell r="B71" t="str">
            <v>BMG.1105B</v>
          </cell>
          <cell r="C71" t="str">
            <v>2 công ty</v>
          </cell>
          <cell r="D71" t="str">
            <v>Không vay-TT sớm 65%</v>
          </cell>
          <cell r="E71" t="str">
            <v>VBCN</v>
          </cell>
          <cell r="F71" t="str">
            <v>CS Số 10 ngày 30/6/2021</v>
          </cell>
          <cell r="G71" t="str">
            <v>Không vay NH</v>
          </cell>
          <cell r="H71" t="str">
            <v>TT sớm 65%</v>
          </cell>
          <cell r="I71"/>
          <cell r="J71">
            <v>1</v>
          </cell>
          <cell r="K71" t="str">
            <v>2 công ty</v>
          </cell>
          <cell r="L71" t="str">
            <v>1105B</v>
          </cell>
          <cell r="M71" t="str">
            <v>11</v>
          </cell>
          <cell r="N71" t="str">
            <v>05B</v>
          </cell>
          <cell r="O71"/>
          <cell r="P71">
            <v>106.55</v>
          </cell>
          <cell r="Q71" t="str">
            <v>106.55</v>
          </cell>
          <cell r="R71">
            <v>100.25</v>
          </cell>
          <cell r="S71" t="str">
            <v>100.25</v>
          </cell>
          <cell r="T71" t="str">
            <v>ĐN</v>
          </cell>
          <cell r="U71">
            <v>44394</v>
          </cell>
        </row>
        <row r="72">
          <cell r="B72" t="str">
            <v>BMG.1810B</v>
          </cell>
          <cell r="C72" t="str">
            <v>2 công ty</v>
          </cell>
          <cell r="D72" t="str">
            <v>Vay NH - TT sớm 65%</v>
          </cell>
          <cell r="E72" t="str">
            <v>VBCN</v>
          </cell>
          <cell r="F72" t="str">
            <v>CS Số 10 ngày 30/6/2021</v>
          </cell>
          <cell r="G72" t="str">
            <v>Vay NH</v>
          </cell>
          <cell r="H72" t="str">
            <v>TT sớm 65%</v>
          </cell>
          <cell r="I72"/>
          <cell r="J72">
            <v>1</v>
          </cell>
          <cell r="K72" t="str">
            <v>2 công ty</v>
          </cell>
          <cell r="L72" t="str">
            <v>1810B</v>
          </cell>
          <cell r="M72" t="str">
            <v>18</v>
          </cell>
          <cell r="N72" t="str">
            <v>10B</v>
          </cell>
          <cell r="O72"/>
          <cell r="P72">
            <v>96.3</v>
          </cell>
          <cell r="Q72" t="str">
            <v>96.30</v>
          </cell>
          <cell r="R72">
            <v>91.26</v>
          </cell>
          <cell r="S72" t="str">
            <v>91.26</v>
          </cell>
          <cell r="T72" t="str">
            <v>TN</v>
          </cell>
          <cell r="U72">
            <v>44395</v>
          </cell>
        </row>
        <row r="73">
          <cell r="B73" t="str">
            <v>BMG.1405B</v>
          </cell>
          <cell r="C73" t="str">
            <v>2 công ty</v>
          </cell>
          <cell r="D73" t="str">
            <v>Không vay-TT sớm 65%</v>
          </cell>
          <cell r="E73" t="str">
            <v>VBCN</v>
          </cell>
          <cell r="F73" t="str">
            <v>CS Số 11 ngày 31/7/2021</v>
          </cell>
          <cell r="G73" t="str">
            <v>Không vay NH</v>
          </cell>
          <cell r="H73" t="str">
            <v>TT sớm 65%</v>
          </cell>
          <cell r="I73"/>
          <cell r="J73">
            <v>1</v>
          </cell>
          <cell r="K73" t="str">
            <v>2 công ty</v>
          </cell>
          <cell r="L73" t="str">
            <v>1405B</v>
          </cell>
          <cell r="M73" t="str">
            <v>14</v>
          </cell>
          <cell r="N73" t="str">
            <v>05B</v>
          </cell>
          <cell r="O73"/>
          <cell r="P73">
            <v>106.55</v>
          </cell>
          <cell r="Q73" t="str">
            <v>106.55</v>
          </cell>
          <cell r="R73">
            <v>100.25</v>
          </cell>
          <cell r="S73" t="str">
            <v>100.25</v>
          </cell>
          <cell r="T73" t="str">
            <v>ĐN</v>
          </cell>
          <cell r="U73">
            <v>44429</v>
          </cell>
        </row>
        <row r="74">
          <cell r="B74" t="str">
            <v>BMG.0802B</v>
          </cell>
          <cell r="C74" t="str">
            <v>3 công ty
Căn ngoại giao ck 20% BTC báo
CK 12% trước rồi đến 8%</v>
          </cell>
          <cell r="D74" t="str">
            <v>Không vay-TT sớm 65%</v>
          </cell>
          <cell r="E74" t="str">
            <v>VBCN</v>
          </cell>
          <cell r="F74" t="str">
            <v>CS Số 10 ngày 30/6/2021</v>
          </cell>
          <cell r="G74" t="str">
            <v>Không vay NH</v>
          </cell>
          <cell r="H74" t="str">
            <v>TT sớm 65%</v>
          </cell>
          <cell r="I74"/>
          <cell r="J74">
            <v>1</v>
          </cell>
          <cell r="K74" t="str">
            <v>3 công ty</v>
          </cell>
          <cell r="L74" t="str">
            <v>0802B</v>
          </cell>
          <cell r="M74" t="str">
            <v>08</v>
          </cell>
          <cell r="N74" t="str">
            <v>02B</v>
          </cell>
          <cell r="O74"/>
          <cell r="P74">
            <v>77.88</v>
          </cell>
          <cell r="Q74" t="str">
            <v>77.88</v>
          </cell>
          <cell r="R74">
            <v>73.22</v>
          </cell>
          <cell r="S74" t="str">
            <v>73.22</v>
          </cell>
          <cell r="T74" t="str">
            <v>ĐB</v>
          </cell>
          <cell r="U74">
            <v>44413</v>
          </cell>
        </row>
        <row r="75">
          <cell r="B75" t="str">
            <v>BMG.0803B</v>
          </cell>
          <cell r="C75" t="str">
            <v>3 công ty
Căn ngoại giao ck 20% BTC báo
CK 12% trước rồi đến 8%</v>
          </cell>
          <cell r="D75" t="str">
            <v>Không vay-TT sớm 65%</v>
          </cell>
          <cell r="E75" t="str">
            <v>VBCN</v>
          </cell>
          <cell r="F75" t="str">
            <v>CS Số 10 ngày 30/6/2021</v>
          </cell>
          <cell r="G75" t="str">
            <v>Không vay NH</v>
          </cell>
          <cell r="H75" t="str">
            <v>TT sớm 65%</v>
          </cell>
          <cell r="I75"/>
          <cell r="J75">
            <v>1</v>
          </cell>
          <cell r="K75" t="str">
            <v>3 công ty</v>
          </cell>
          <cell r="L75" t="str">
            <v>0803B</v>
          </cell>
          <cell r="M75" t="str">
            <v>08</v>
          </cell>
          <cell r="N75" t="str">
            <v>03B</v>
          </cell>
          <cell r="O75"/>
          <cell r="P75">
            <v>79.11</v>
          </cell>
          <cell r="Q75" t="str">
            <v>79.11</v>
          </cell>
          <cell r="R75">
            <v>74.260000000000005</v>
          </cell>
          <cell r="S75" t="str">
            <v>74.26</v>
          </cell>
          <cell r="T75" t="str">
            <v>ĐB</v>
          </cell>
          <cell r="U75">
            <v>44413</v>
          </cell>
        </row>
        <row r="76">
          <cell r="B76" t="str">
            <v>BMG.0805B</v>
          </cell>
          <cell r="C76" t="str">
            <v>3 công ty
Căn ngoại giao ck 20% BTC báo
CK 12% trước rồi đến 8%</v>
          </cell>
          <cell r="D76" t="str">
            <v>Không vay-TT sớm 65%</v>
          </cell>
          <cell r="E76" t="str">
            <v>VBCN</v>
          </cell>
          <cell r="F76" t="str">
            <v>CS Số 10 ngày 30/6/2021</v>
          </cell>
          <cell r="G76" t="str">
            <v>Không vay NH</v>
          </cell>
          <cell r="H76" t="str">
            <v>TT sớm 65%</v>
          </cell>
          <cell r="I76"/>
          <cell r="J76">
            <v>1</v>
          </cell>
          <cell r="K76" t="str">
            <v>3 công ty</v>
          </cell>
          <cell r="L76" t="str">
            <v>0805B</v>
          </cell>
          <cell r="M76" t="str">
            <v>08</v>
          </cell>
          <cell r="N76" t="str">
            <v>05B</v>
          </cell>
          <cell r="O76"/>
          <cell r="P76">
            <v>106.55</v>
          </cell>
          <cell r="Q76" t="str">
            <v>106.55</v>
          </cell>
          <cell r="R76">
            <v>100.25</v>
          </cell>
          <cell r="S76" t="str">
            <v>100.25</v>
          </cell>
          <cell r="T76" t="str">
            <v>ĐN</v>
          </cell>
          <cell r="U76">
            <v>44413</v>
          </cell>
        </row>
        <row r="77">
          <cell r="B77" t="str">
            <v>BMG.2002B</v>
          </cell>
          <cell r="C77" t="str">
            <v>2 công ty
Căn ngoại giao ck 20% BTC báo
CK 12% trước rồi đến 8%</v>
          </cell>
          <cell r="D77" t="str">
            <v>Không vay-TT sớm 65%</v>
          </cell>
          <cell r="E77" t="str">
            <v>VBCN</v>
          </cell>
          <cell r="F77" t="str">
            <v>CS Số 10 ngày 30/6/2021</v>
          </cell>
          <cell r="G77" t="str">
            <v>Không vay NH</v>
          </cell>
          <cell r="H77" t="str">
            <v>TT sớm 65%</v>
          </cell>
          <cell r="I77"/>
          <cell r="J77">
            <v>1</v>
          </cell>
          <cell r="K77" t="str">
            <v>2 công ty</v>
          </cell>
          <cell r="L77" t="str">
            <v>2002B</v>
          </cell>
          <cell r="M77" t="str">
            <v>20</v>
          </cell>
          <cell r="N77" t="str">
            <v>02B</v>
          </cell>
          <cell r="O77"/>
          <cell r="P77">
            <v>77.88</v>
          </cell>
          <cell r="Q77" t="str">
            <v>77.88</v>
          </cell>
          <cell r="R77">
            <v>73.22</v>
          </cell>
          <cell r="S77" t="str">
            <v>73.22</v>
          </cell>
          <cell r="T77" t="str">
            <v>ĐB</v>
          </cell>
          <cell r="U77">
            <v>44419</v>
          </cell>
        </row>
        <row r="78">
          <cell r="B78" t="str">
            <v>BMG.2205B</v>
          </cell>
          <cell r="C78" t="str">
            <v>2 công ty</v>
          </cell>
          <cell r="D78" t="str">
            <v>Không vay - TT Thường</v>
          </cell>
          <cell r="E78" t="str">
            <v>VBCN</v>
          </cell>
          <cell r="F78" t="str">
            <v>CS Số 10 ngày 30/6/2021</v>
          </cell>
          <cell r="G78" t="str">
            <v>Không vay NH</v>
          </cell>
          <cell r="H78" t="str">
            <v>Tiến độ thường</v>
          </cell>
          <cell r="I78"/>
          <cell r="J78">
            <v>1</v>
          </cell>
          <cell r="K78" t="str">
            <v>2 công ty</v>
          </cell>
          <cell r="L78" t="str">
            <v>2205B</v>
          </cell>
          <cell r="M78" t="str">
            <v>22</v>
          </cell>
          <cell r="N78" t="str">
            <v>05B</v>
          </cell>
          <cell r="O78"/>
          <cell r="P78">
            <v>106.55</v>
          </cell>
          <cell r="Q78" t="str">
            <v>106.55</v>
          </cell>
          <cell r="R78">
            <v>100.25</v>
          </cell>
          <cell r="S78" t="str">
            <v>100.25</v>
          </cell>
          <cell r="T78" t="str">
            <v>ĐN</v>
          </cell>
          <cell r="U78">
            <v>44396</v>
          </cell>
        </row>
        <row r="79">
          <cell r="B79" t="str">
            <v>BMG.2306B</v>
          </cell>
          <cell r="C79" t="str">
            <v>2 công ty
Căn ngoại giao ck 20% BTC báo
CK 12% trước rồi đến 8%
Đang tạm chưa làm gì - để lại</v>
          </cell>
          <cell r="D79" t="str">
            <v>Không vay-TT sớm 65%</v>
          </cell>
          <cell r="E79" t="str">
            <v>VBCN</v>
          </cell>
          <cell r="F79" t="str">
            <v>CS Số 10 ngày 30/6/2021</v>
          </cell>
          <cell r="G79" t="str">
            <v>Không vay NH</v>
          </cell>
          <cell r="H79" t="str">
            <v>TT sớm 65%</v>
          </cell>
          <cell r="I79"/>
          <cell r="J79">
            <v>1</v>
          </cell>
          <cell r="K79" t="str">
            <v>2 công ty</v>
          </cell>
          <cell r="L79" t="str">
            <v>2306B</v>
          </cell>
          <cell r="M79">
            <v>23</v>
          </cell>
          <cell r="N79" t="str">
            <v>06B</v>
          </cell>
          <cell r="O79"/>
          <cell r="P79">
            <v>78.510000000000005</v>
          </cell>
          <cell r="Q79" t="str">
            <v>78.51</v>
          </cell>
          <cell r="R79">
            <v>73.75</v>
          </cell>
          <cell r="S79" t="str">
            <v>73.75</v>
          </cell>
          <cell r="T79" t="str">
            <v>ĐN</v>
          </cell>
          <cell r="U79">
            <v>44405</v>
          </cell>
        </row>
        <row r="80">
          <cell r="B80" t="str">
            <v>BMG.0302B</v>
          </cell>
          <cell r="C80"/>
          <cell r="D80"/>
          <cell r="E80"/>
          <cell r="F80"/>
          <cell r="G80"/>
          <cell r="H80"/>
          <cell r="I80"/>
          <cell r="J80"/>
          <cell r="K80" t="str">
            <v>3 công ty</v>
          </cell>
          <cell r="L80" t="str">
            <v>0302B</v>
          </cell>
          <cell r="M80" t="str">
            <v>03</v>
          </cell>
          <cell r="N80" t="str">
            <v>02B</v>
          </cell>
          <cell r="O80"/>
          <cell r="P80">
            <v>77.88</v>
          </cell>
          <cell r="Q80" t="str">
            <v>77.88</v>
          </cell>
          <cell r="R80">
            <v>73.22</v>
          </cell>
          <cell r="S80" t="str">
            <v>73.22</v>
          </cell>
          <cell r="T80" t="str">
            <v>ĐB</v>
          </cell>
          <cell r="U80"/>
        </row>
        <row r="81">
          <cell r="B81" t="str">
            <v>BMG.0303B</v>
          </cell>
          <cell r="C81"/>
          <cell r="D81"/>
          <cell r="E81"/>
          <cell r="F81"/>
          <cell r="G81"/>
          <cell r="H81"/>
          <cell r="I81"/>
          <cell r="J81"/>
          <cell r="K81" t="str">
            <v>3 công ty</v>
          </cell>
          <cell r="L81" t="str">
            <v>0303B</v>
          </cell>
          <cell r="M81" t="str">
            <v>03</v>
          </cell>
          <cell r="N81" t="str">
            <v>03B</v>
          </cell>
          <cell r="O81"/>
          <cell r="P81">
            <v>79.11</v>
          </cell>
          <cell r="Q81" t="str">
            <v>79.11</v>
          </cell>
          <cell r="R81">
            <v>74.260000000000005</v>
          </cell>
          <cell r="S81" t="str">
            <v>74.26</v>
          </cell>
          <cell r="T81" t="str">
            <v>ĐB</v>
          </cell>
          <cell r="U81"/>
        </row>
        <row r="82">
          <cell r="B82" t="str">
            <v>BMG.0304B</v>
          </cell>
          <cell r="C82"/>
          <cell r="D82"/>
          <cell r="E82"/>
          <cell r="F82"/>
          <cell r="G82"/>
          <cell r="H82"/>
          <cell r="I82"/>
          <cell r="J82"/>
          <cell r="K82" t="str">
            <v>3 công ty</v>
          </cell>
          <cell r="L82" t="str">
            <v>0304B</v>
          </cell>
          <cell r="M82" t="str">
            <v>03</v>
          </cell>
          <cell r="N82" t="str">
            <v>04B</v>
          </cell>
          <cell r="O82"/>
          <cell r="P82">
            <v>100.05</v>
          </cell>
          <cell r="Q82" t="str">
            <v>100.05</v>
          </cell>
          <cell r="R82">
            <v>94.53</v>
          </cell>
          <cell r="S82" t="str">
            <v>94.53</v>
          </cell>
          <cell r="T82" t="str">
            <v>ĐB</v>
          </cell>
          <cell r="U82"/>
        </row>
        <row r="83">
          <cell r="B83" t="str">
            <v>BMG.0305B</v>
          </cell>
          <cell r="C83"/>
          <cell r="D83"/>
          <cell r="E83"/>
          <cell r="F83"/>
          <cell r="G83"/>
          <cell r="H83"/>
          <cell r="I83"/>
          <cell r="J83"/>
          <cell r="K83" t="str">
            <v>3 công ty</v>
          </cell>
          <cell r="L83" t="str">
            <v>0305B</v>
          </cell>
          <cell r="M83" t="str">
            <v>03</v>
          </cell>
          <cell r="N83" t="str">
            <v>05B</v>
          </cell>
          <cell r="O83"/>
          <cell r="P83">
            <v>106.55</v>
          </cell>
          <cell r="Q83" t="str">
            <v>106.55</v>
          </cell>
          <cell r="R83">
            <v>100.25</v>
          </cell>
          <cell r="S83" t="str">
            <v>100.25</v>
          </cell>
          <cell r="T83" t="str">
            <v>ĐN</v>
          </cell>
          <cell r="U83"/>
        </row>
        <row r="84">
          <cell r="B84" t="str">
            <v>BMG.0306B</v>
          </cell>
          <cell r="C84"/>
          <cell r="D84"/>
          <cell r="E84"/>
          <cell r="F84"/>
          <cell r="G84"/>
          <cell r="H84"/>
          <cell r="I84"/>
          <cell r="J84"/>
          <cell r="K84" t="str">
            <v>3 công ty</v>
          </cell>
          <cell r="L84" t="str">
            <v>0306B</v>
          </cell>
          <cell r="M84" t="str">
            <v>03</v>
          </cell>
          <cell r="N84" t="str">
            <v>06B</v>
          </cell>
          <cell r="O84"/>
          <cell r="P84">
            <v>78.510000000000005</v>
          </cell>
          <cell r="Q84" t="str">
            <v>78.51</v>
          </cell>
          <cell r="R84">
            <v>73.75</v>
          </cell>
          <cell r="S84" t="str">
            <v>73.75</v>
          </cell>
          <cell r="T84" t="str">
            <v>ĐN</v>
          </cell>
          <cell r="U84"/>
        </row>
        <row r="85">
          <cell r="B85" t="str">
            <v>BMG.0307B</v>
          </cell>
          <cell r="C85"/>
          <cell r="D85"/>
          <cell r="E85"/>
          <cell r="F85"/>
          <cell r="G85"/>
          <cell r="H85"/>
          <cell r="I85"/>
          <cell r="J85"/>
          <cell r="K85" t="str">
            <v>3 công ty</v>
          </cell>
          <cell r="L85" t="str">
            <v>0307B</v>
          </cell>
          <cell r="M85" t="str">
            <v>03</v>
          </cell>
          <cell r="N85" t="str">
            <v>07B</v>
          </cell>
          <cell r="O85"/>
          <cell r="P85">
            <v>97.09</v>
          </cell>
          <cell r="Q85" t="str">
            <v>97.09</v>
          </cell>
          <cell r="R85">
            <v>92.26</v>
          </cell>
          <cell r="S85" t="str">
            <v>92.26</v>
          </cell>
          <cell r="T85" t="str">
            <v>ĐN</v>
          </cell>
          <cell r="U85"/>
        </row>
        <row r="86">
          <cell r="B86" t="str">
            <v>BMG.0308B</v>
          </cell>
          <cell r="C86"/>
          <cell r="D86"/>
          <cell r="E86"/>
          <cell r="F86"/>
          <cell r="G86"/>
          <cell r="H86"/>
          <cell r="I86"/>
          <cell r="J86"/>
          <cell r="K86" t="str">
            <v>3 công ty</v>
          </cell>
          <cell r="L86" t="str">
            <v>0308B</v>
          </cell>
          <cell r="M86" t="str">
            <v>03</v>
          </cell>
          <cell r="N86" t="str">
            <v>08B</v>
          </cell>
          <cell r="O86"/>
          <cell r="P86">
            <v>99.86</v>
          </cell>
          <cell r="Q86" t="str">
            <v>99.86</v>
          </cell>
          <cell r="R86">
            <v>95.06</v>
          </cell>
          <cell r="S86" t="str">
            <v>95.06</v>
          </cell>
          <cell r="T86" t="str">
            <v>TB</v>
          </cell>
          <cell r="U86"/>
        </row>
        <row r="87">
          <cell r="B87" t="str">
            <v>BMG.0309B</v>
          </cell>
          <cell r="C87"/>
          <cell r="D87"/>
          <cell r="E87"/>
          <cell r="F87"/>
          <cell r="G87"/>
          <cell r="H87"/>
          <cell r="I87"/>
          <cell r="J87"/>
          <cell r="K87" t="str">
            <v>3 công ty</v>
          </cell>
          <cell r="L87" t="str">
            <v>0309B</v>
          </cell>
          <cell r="M87" t="str">
            <v>03</v>
          </cell>
          <cell r="N87" t="str">
            <v>09B</v>
          </cell>
          <cell r="O87"/>
          <cell r="P87">
            <v>77.86</v>
          </cell>
          <cell r="Q87" t="str">
            <v>77.86</v>
          </cell>
          <cell r="R87">
            <v>74.78</v>
          </cell>
          <cell r="S87" t="str">
            <v>74.78</v>
          </cell>
          <cell r="T87" t="str">
            <v>TB</v>
          </cell>
          <cell r="U87"/>
        </row>
        <row r="88">
          <cell r="B88" t="str">
            <v>BMG.0310B</v>
          </cell>
          <cell r="C88"/>
          <cell r="D88"/>
          <cell r="E88"/>
          <cell r="F88"/>
          <cell r="G88"/>
          <cell r="H88"/>
          <cell r="I88"/>
          <cell r="J88"/>
          <cell r="K88" t="str">
            <v>3 công ty</v>
          </cell>
          <cell r="L88" t="str">
            <v>0310B</v>
          </cell>
          <cell r="M88" t="str">
            <v>03</v>
          </cell>
          <cell r="N88" t="str">
            <v>10B</v>
          </cell>
          <cell r="O88"/>
          <cell r="P88">
            <v>96.3</v>
          </cell>
          <cell r="Q88" t="str">
            <v>96.30</v>
          </cell>
          <cell r="R88">
            <v>91.26</v>
          </cell>
          <cell r="S88" t="str">
            <v>91.26</v>
          </cell>
          <cell r="T88" t="str">
            <v>TN</v>
          </cell>
          <cell r="U88"/>
        </row>
        <row r="89">
          <cell r="B89" t="str">
            <v>BMG.0311B</v>
          </cell>
          <cell r="C89"/>
          <cell r="D89"/>
          <cell r="E89"/>
          <cell r="F89"/>
          <cell r="G89"/>
          <cell r="H89"/>
          <cell r="I89"/>
          <cell r="J89"/>
          <cell r="K89" t="str">
            <v>3 công ty</v>
          </cell>
          <cell r="L89" t="str">
            <v>0311B</v>
          </cell>
          <cell r="M89" t="str">
            <v>03</v>
          </cell>
          <cell r="N89" t="str">
            <v>11B</v>
          </cell>
          <cell r="O89"/>
          <cell r="P89">
            <v>109.9</v>
          </cell>
          <cell r="Q89" t="str">
            <v>109.90</v>
          </cell>
          <cell r="R89">
            <v>104.12</v>
          </cell>
          <cell r="S89" t="str">
            <v>104.12</v>
          </cell>
          <cell r="T89" t="str">
            <v>TN</v>
          </cell>
          <cell r="U89"/>
        </row>
        <row r="90">
          <cell r="B90" t="str">
            <v>BMG.0401B</v>
          </cell>
          <cell r="C90"/>
          <cell r="D90"/>
          <cell r="E90"/>
          <cell r="F90"/>
          <cell r="G90"/>
          <cell r="H90"/>
          <cell r="I90"/>
          <cell r="J90"/>
          <cell r="K90" t="str">
            <v>3 công ty</v>
          </cell>
          <cell r="L90" t="str">
            <v>0401B</v>
          </cell>
          <cell r="M90" t="str">
            <v>04</v>
          </cell>
          <cell r="N90" t="str">
            <v>01B</v>
          </cell>
          <cell r="O90"/>
          <cell r="P90">
            <v>110.66</v>
          </cell>
          <cell r="Q90" t="str">
            <v>110.66</v>
          </cell>
          <cell r="R90">
            <v>104.62</v>
          </cell>
          <cell r="S90" t="str">
            <v>104.62</v>
          </cell>
          <cell r="T90" t="str">
            <v>ĐB - TB</v>
          </cell>
          <cell r="U90"/>
        </row>
        <row r="91">
          <cell r="B91" t="str">
            <v>BMG.0402B</v>
          </cell>
          <cell r="C91"/>
          <cell r="D91"/>
          <cell r="E91"/>
          <cell r="F91"/>
          <cell r="G91"/>
          <cell r="H91"/>
          <cell r="I91"/>
          <cell r="J91"/>
          <cell r="K91" t="str">
            <v>3 công ty</v>
          </cell>
          <cell r="L91" t="str">
            <v>0402B</v>
          </cell>
          <cell r="M91" t="str">
            <v>04</v>
          </cell>
          <cell r="N91" t="str">
            <v>02B</v>
          </cell>
          <cell r="O91"/>
          <cell r="P91">
            <v>77.88</v>
          </cell>
          <cell r="Q91" t="str">
            <v>77.88</v>
          </cell>
          <cell r="R91">
            <v>73.22</v>
          </cell>
          <cell r="S91" t="str">
            <v>73.22</v>
          </cell>
          <cell r="T91" t="str">
            <v>ĐB</v>
          </cell>
          <cell r="U91"/>
        </row>
        <row r="92">
          <cell r="B92" t="str">
            <v>BMG.0403B</v>
          </cell>
          <cell r="C92"/>
          <cell r="D92"/>
          <cell r="E92"/>
          <cell r="F92"/>
          <cell r="G92"/>
          <cell r="H92"/>
          <cell r="I92"/>
          <cell r="J92"/>
          <cell r="K92" t="str">
            <v>3 công ty</v>
          </cell>
          <cell r="L92" t="str">
            <v>0403B</v>
          </cell>
          <cell r="M92" t="str">
            <v>04</v>
          </cell>
          <cell r="N92" t="str">
            <v>03B</v>
          </cell>
          <cell r="O92"/>
          <cell r="P92">
            <v>79.11</v>
          </cell>
          <cell r="Q92" t="str">
            <v>79.11</v>
          </cell>
          <cell r="R92">
            <v>74.260000000000005</v>
          </cell>
          <cell r="S92" t="str">
            <v>74.26</v>
          </cell>
          <cell r="T92" t="str">
            <v>ĐB</v>
          </cell>
          <cell r="U92"/>
        </row>
        <row r="93">
          <cell r="B93" t="str">
            <v>BMG.0404B</v>
          </cell>
          <cell r="C93"/>
          <cell r="D93"/>
          <cell r="E93"/>
          <cell r="F93"/>
          <cell r="G93"/>
          <cell r="H93"/>
          <cell r="I93"/>
          <cell r="J93"/>
          <cell r="K93" t="str">
            <v>3 công ty</v>
          </cell>
          <cell r="L93" t="str">
            <v>0404B</v>
          </cell>
          <cell r="M93" t="str">
            <v>04</v>
          </cell>
          <cell r="N93" t="str">
            <v>04B</v>
          </cell>
          <cell r="O93"/>
          <cell r="P93">
            <v>100.05</v>
          </cell>
          <cell r="Q93" t="str">
            <v>100.05</v>
          </cell>
          <cell r="R93">
            <v>94.53</v>
          </cell>
          <cell r="S93" t="str">
            <v>94.53</v>
          </cell>
          <cell r="T93" t="str">
            <v>ĐB</v>
          </cell>
          <cell r="U93"/>
        </row>
        <row r="94">
          <cell r="B94" t="str">
            <v>BMG.0405B</v>
          </cell>
          <cell r="C94"/>
          <cell r="D94"/>
          <cell r="E94"/>
          <cell r="F94"/>
          <cell r="G94"/>
          <cell r="H94"/>
          <cell r="I94"/>
          <cell r="J94"/>
          <cell r="K94" t="str">
            <v>3 công ty</v>
          </cell>
          <cell r="L94" t="str">
            <v>0405B</v>
          </cell>
          <cell r="M94" t="str">
            <v>04</v>
          </cell>
          <cell r="N94" t="str">
            <v>05B</v>
          </cell>
          <cell r="O94"/>
          <cell r="P94">
            <v>106.55</v>
          </cell>
          <cell r="Q94" t="str">
            <v>106.55</v>
          </cell>
          <cell r="R94">
            <v>100.25</v>
          </cell>
          <cell r="S94" t="str">
            <v>100.25</v>
          </cell>
          <cell r="T94" t="str">
            <v>ĐN</v>
          </cell>
          <cell r="U94"/>
        </row>
        <row r="95">
          <cell r="B95" t="str">
            <v>BMG.0406B</v>
          </cell>
          <cell r="C95"/>
          <cell r="D95"/>
          <cell r="E95"/>
          <cell r="F95"/>
          <cell r="G95"/>
          <cell r="H95"/>
          <cell r="I95"/>
          <cell r="J95"/>
          <cell r="K95" t="str">
            <v>3 công ty</v>
          </cell>
          <cell r="L95" t="str">
            <v>0406B</v>
          </cell>
          <cell r="M95" t="str">
            <v>04</v>
          </cell>
          <cell r="N95" t="str">
            <v>06B</v>
          </cell>
          <cell r="O95"/>
          <cell r="P95">
            <v>78.510000000000005</v>
          </cell>
          <cell r="Q95" t="str">
            <v>78.51</v>
          </cell>
          <cell r="R95">
            <v>73.75</v>
          </cell>
          <cell r="S95" t="str">
            <v>73.75</v>
          </cell>
          <cell r="T95" t="str">
            <v>ĐN</v>
          </cell>
          <cell r="U95"/>
        </row>
        <row r="96">
          <cell r="B96" t="str">
            <v>BMG.0407B</v>
          </cell>
          <cell r="C96"/>
          <cell r="D96"/>
          <cell r="E96"/>
          <cell r="F96"/>
          <cell r="G96"/>
          <cell r="H96"/>
          <cell r="I96"/>
          <cell r="J96"/>
          <cell r="K96" t="str">
            <v>3 công ty</v>
          </cell>
          <cell r="L96" t="str">
            <v>0407B</v>
          </cell>
          <cell r="M96" t="str">
            <v>04</v>
          </cell>
          <cell r="N96" t="str">
            <v>07B</v>
          </cell>
          <cell r="O96"/>
          <cell r="P96">
            <v>97.09</v>
          </cell>
          <cell r="Q96" t="str">
            <v>97.09</v>
          </cell>
          <cell r="R96">
            <v>92.26</v>
          </cell>
          <cell r="S96" t="str">
            <v>92.26</v>
          </cell>
          <cell r="T96" t="str">
            <v>ĐN</v>
          </cell>
          <cell r="U96"/>
        </row>
        <row r="97">
          <cell r="B97" t="str">
            <v>BMG.0408B</v>
          </cell>
          <cell r="C97"/>
          <cell r="D97"/>
          <cell r="E97"/>
          <cell r="F97"/>
          <cell r="G97"/>
          <cell r="H97"/>
          <cell r="I97"/>
          <cell r="J97"/>
          <cell r="K97" t="str">
            <v>3 công ty</v>
          </cell>
          <cell r="L97" t="str">
            <v>0408B</v>
          </cell>
          <cell r="M97" t="str">
            <v>04</v>
          </cell>
          <cell r="N97" t="str">
            <v>08B</v>
          </cell>
          <cell r="O97"/>
          <cell r="P97">
            <v>99.86</v>
          </cell>
          <cell r="Q97" t="str">
            <v>99.86</v>
          </cell>
          <cell r="R97">
            <v>95.06</v>
          </cell>
          <cell r="S97" t="str">
            <v>95.06</v>
          </cell>
          <cell r="T97" t="str">
            <v>TB</v>
          </cell>
          <cell r="U97"/>
        </row>
        <row r="98">
          <cell r="B98" t="str">
            <v>BMG.0409B</v>
          </cell>
          <cell r="C98"/>
          <cell r="D98"/>
          <cell r="E98"/>
          <cell r="F98"/>
          <cell r="G98"/>
          <cell r="H98"/>
          <cell r="I98"/>
          <cell r="J98"/>
          <cell r="K98" t="str">
            <v>3 công ty</v>
          </cell>
          <cell r="L98" t="str">
            <v>0409B</v>
          </cell>
          <cell r="M98" t="str">
            <v>04</v>
          </cell>
          <cell r="N98" t="str">
            <v>09B</v>
          </cell>
          <cell r="O98"/>
          <cell r="P98">
            <v>77.86</v>
          </cell>
          <cell r="Q98" t="str">
            <v>77.86</v>
          </cell>
          <cell r="R98">
            <v>74.78</v>
          </cell>
          <cell r="S98" t="str">
            <v>74.78</v>
          </cell>
          <cell r="T98" t="str">
            <v>TB</v>
          </cell>
          <cell r="U98"/>
        </row>
        <row r="99">
          <cell r="B99" t="str">
            <v>BMG.0411B</v>
          </cell>
          <cell r="C99"/>
          <cell r="D99"/>
          <cell r="E99"/>
          <cell r="F99"/>
          <cell r="G99"/>
          <cell r="H99"/>
          <cell r="I99"/>
          <cell r="J99"/>
          <cell r="K99" t="str">
            <v>3 công ty</v>
          </cell>
          <cell r="L99" t="str">
            <v>0411B</v>
          </cell>
          <cell r="M99" t="str">
            <v>04</v>
          </cell>
          <cell r="N99" t="str">
            <v>11B</v>
          </cell>
          <cell r="O99"/>
          <cell r="P99">
            <v>109.9</v>
          </cell>
          <cell r="Q99" t="str">
            <v>109.90</v>
          </cell>
          <cell r="R99">
            <v>104.12</v>
          </cell>
          <cell r="S99" t="str">
            <v>104.12</v>
          </cell>
          <cell r="T99" t="str">
            <v>TN</v>
          </cell>
          <cell r="U99"/>
        </row>
        <row r="100">
          <cell r="B100" t="str">
            <v>BMG.0502B</v>
          </cell>
          <cell r="C100"/>
          <cell r="D100"/>
          <cell r="E100"/>
          <cell r="F100"/>
          <cell r="G100"/>
          <cell r="H100"/>
          <cell r="I100"/>
          <cell r="J100"/>
          <cell r="K100" t="str">
            <v>3 công ty</v>
          </cell>
          <cell r="L100" t="str">
            <v>0502B</v>
          </cell>
          <cell r="M100" t="str">
            <v>05</v>
          </cell>
          <cell r="N100" t="str">
            <v>02B</v>
          </cell>
          <cell r="O100"/>
          <cell r="P100">
            <v>77.88</v>
          </cell>
          <cell r="Q100" t="str">
            <v>77.88</v>
          </cell>
          <cell r="R100">
            <v>73.22</v>
          </cell>
          <cell r="S100" t="str">
            <v>73.22</v>
          </cell>
          <cell r="T100" t="str">
            <v>ĐB</v>
          </cell>
          <cell r="U100"/>
        </row>
        <row r="101">
          <cell r="B101" t="str">
            <v>BMG.0504B</v>
          </cell>
          <cell r="C101"/>
          <cell r="D101"/>
          <cell r="E101"/>
          <cell r="F101"/>
          <cell r="G101"/>
          <cell r="H101"/>
          <cell r="I101"/>
          <cell r="J101"/>
          <cell r="K101" t="str">
            <v>3 công ty</v>
          </cell>
          <cell r="L101" t="str">
            <v>0504B</v>
          </cell>
          <cell r="M101" t="str">
            <v>05</v>
          </cell>
          <cell r="N101" t="str">
            <v>04B</v>
          </cell>
          <cell r="O101"/>
          <cell r="P101">
            <v>100.05</v>
          </cell>
          <cell r="Q101" t="str">
            <v>100.05</v>
          </cell>
          <cell r="R101">
            <v>94.53</v>
          </cell>
          <cell r="S101" t="str">
            <v>94.53</v>
          </cell>
          <cell r="T101" t="str">
            <v>ĐB</v>
          </cell>
          <cell r="U101"/>
        </row>
        <row r="102">
          <cell r="B102" t="str">
            <v>BMG.0505B</v>
          </cell>
          <cell r="C102"/>
          <cell r="D102"/>
          <cell r="E102"/>
          <cell r="F102"/>
          <cell r="G102"/>
          <cell r="H102"/>
          <cell r="I102"/>
          <cell r="J102"/>
          <cell r="K102" t="str">
            <v>3 công ty</v>
          </cell>
          <cell r="L102" t="str">
            <v>0505B</v>
          </cell>
          <cell r="M102" t="str">
            <v>05</v>
          </cell>
          <cell r="N102" t="str">
            <v>05B</v>
          </cell>
          <cell r="O102"/>
          <cell r="P102">
            <v>106.55</v>
          </cell>
          <cell r="Q102" t="str">
            <v>106.55</v>
          </cell>
          <cell r="R102">
            <v>100.25</v>
          </cell>
          <cell r="S102" t="str">
            <v>100.25</v>
          </cell>
          <cell r="T102" t="str">
            <v>ĐN</v>
          </cell>
          <cell r="U102"/>
        </row>
        <row r="103">
          <cell r="B103" t="str">
            <v>BMG.0507B</v>
          </cell>
          <cell r="C103"/>
          <cell r="D103"/>
          <cell r="E103"/>
          <cell r="F103"/>
          <cell r="G103"/>
          <cell r="H103"/>
          <cell r="I103"/>
          <cell r="J103"/>
          <cell r="K103" t="str">
            <v>3 công ty</v>
          </cell>
          <cell r="L103" t="str">
            <v>0507B</v>
          </cell>
          <cell r="M103" t="str">
            <v>05</v>
          </cell>
          <cell r="N103" t="str">
            <v>07B</v>
          </cell>
          <cell r="O103"/>
          <cell r="P103">
            <v>97.09</v>
          </cell>
          <cell r="Q103" t="str">
            <v>97.09</v>
          </cell>
          <cell r="R103">
            <v>92.26</v>
          </cell>
          <cell r="S103" t="str">
            <v>92.26</v>
          </cell>
          <cell r="T103" t="str">
            <v>ĐN</v>
          </cell>
          <cell r="U103"/>
        </row>
        <row r="104">
          <cell r="B104" t="str">
            <v>BMG.0508B</v>
          </cell>
          <cell r="C104"/>
          <cell r="D104"/>
          <cell r="E104"/>
          <cell r="F104"/>
          <cell r="G104"/>
          <cell r="H104"/>
          <cell r="I104"/>
          <cell r="J104"/>
          <cell r="K104" t="str">
            <v>3 công ty</v>
          </cell>
          <cell r="L104" t="str">
            <v>0508B</v>
          </cell>
          <cell r="M104" t="str">
            <v>05</v>
          </cell>
          <cell r="N104" t="str">
            <v>08B</v>
          </cell>
          <cell r="O104"/>
          <cell r="P104">
            <v>99.86</v>
          </cell>
          <cell r="Q104" t="str">
            <v>99.86</v>
          </cell>
          <cell r="R104">
            <v>95.06</v>
          </cell>
          <cell r="S104" t="str">
            <v>95.06</v>
          </cell>
          <cell r="T104" t="str">
            <v>TB</v>
          </cell>
          <cell r="U104"/>
        </row>
        <row r="105">
          <cell r="B105" t="str">
            <v>BMG.0509B</v>
          </cell>
          <cell r="C105"/>
          <cell r="D105"/>
          <cell r="E105"/>
          <cell r="F105"/>
          <cell r="G105"/>
          <cell r="H105"/>
          <cell r="I105"/>
          <cell r="J105"/>
          <cell r="K105" t="str">
            <v>3 công ty</v>
          </cell>
          <cell r="L105" t="str">
            <v>0509B</v>
          </cell>
          <cell r="M105" t="str">
            <v>05</v>
          </cell>
          <cell r="N105" t="str">
            <v>09B</v>
          </cell>
          <cell r="O105"/>
          <cell r="P105">
            <v>77.86</v>
          </cell>
          <cell r="Q105" t="str">
            <v>77.86</v>
          </cell>
          <cell r="R105">
            <v>74.78</v>
          </cell>
          <cell r="S105" t="str">
            <v>74.78</v>
          </cell>
          <cell r="T105" t="str">
            <v>TB</v>
          </cell>
          <cell r="U105"/>
        </row>
        <row r="106">
          <cell r="B106" t="str">
            <v>BMG.0511B</v>
          </cell>
          <cell r="C106"/>
          <cell r="D106"/>
          <cell r="E106"/>
          <cell r="F106"/>
          <cell r="G106"/>
          <cell r="H106"/>
          <cell r="I106"/>
          <cell r="J106"/>
          <cell r="K106" t="str">
            <v>3 công ty</v>
          </cell>
          <cell r="L106" t="str">
            <v>0511B</v>
          </cell>
          <cell r="M106" t="str">
            <v>05</v>
          </cell>
          <cell r="N106" t="str">
            <v>11B</v>
          </cell>
          <cell r="O106"/>
          <cell r="P106">
            <v>109.9</v>
          </cell>
          <cell r="Q106" t="str">
            <v>109.90</v>
          </cell>
          <cell r="R106">
            <v>104.12</v>
          </cell>
          <cell r="S106" t="str">
            <v>104.12</v>
          </cell>
          <cell r="T106" t="str">
            <v>TN</v>
          </cell>
          <cell r="U106"/>
        </row>
        <row r="107">
          <cell r="B107" t="str">
            <v>BMG.0601B</v>
          </cell>
          <cell r="C107"/>
          <cell r="D107"/>
          <cell r="E107"/>
          <cell r="F107"/>
          <cell r="G107"/>
          <cell r="H107"/>
          <cell r="I107"/>
          <cell r="J107"/>
          <cell r="K107" t="str">
            <v>3 công ty</v>
          </cell>
          <cell r="L107" t="str">
            <v>0601B</v>
          </cell>
          <cell r="M107" t="str">
            <v>06</v>
          </cell>
          <cell r="N107" t="str">
            <v>01B</v>
          </cell>
          <cell r="O107"/>
          <cell r="P107">
            <v>110.66</v>
          </cell>
          <cell r="Q107" t="str">
            <v>110.66</v>
          </cell>
          <cell r="R107">
            <v>104.62</v>
          </cell>
          <cell r="S107" t="str">
            <v>104.62</v>
          </cell>
          <cell r="T107" t="str">
            <v>ĐB - TB</v>
          </cell>
          <cell r="U107"/>
        </row>
        <row r="108">
          <cell r="B108" t="str">
            <v>BMG.0602B</v>
          </cell>
          <cell r="C108"/>
          <cell r="D108"/>
          <cell r="E108"/>
          <cell r="F108"/>
          <cell r="G108"/>
          <cell r="H108"/>
          <cell r="I108"/>
          <cell r="J108"/>
          <cell r="K108" t="str">
            <v>3 công ty</v>
          </cell>
          <cell r="L108" t="str">
            <v>0602B</v>
          </cell>
          <cell r="M108" t="str">
            <v>06</v>
          </cell>
          <cell r="N108" t="str">
            <v>02B</v>
          </cell>
          <cell r="O108"/>
          <cell r="P108">
            <v>77.88</v>
          </cell>
          <cell r="Q108" t="str">
            <v>77.88</v>
          </cell>
          <cell r="R108">
            <v>73.22</v>
          </cell>
          <cell r="S108" t="str">
            <v>73.22</v>
          </cell>
          <cell r="T108" t="str">
            <v>ĐB</v>
          </cell>
          <cell r="U108"/>
        </row>
        <row r="109">
          <cell r="B109" t="str">
            <v>BMG.0603B</v>
          </cell>
          <cell r="C109"/>
          <cell r="D109"/>
          <cell r="E109"/>
          <cell r="F109"/>
          <cell r="G109"/>
          <cell r="H109"/>
          <cell r="I109"/>
          <cell r="J109"/>
          <cell r="K109" t="str">
            <v>3 công ty</v>
          </cell>
          <cell r="L109" t="str">
            <v>0603B</v>
          </cell>
          <cell r="M109" t="str">
            <v>06</v>
          </cell>
          <cell r="N109" t="str">
            <v>03B</v>
          </cell>
          <cell r="O109"/>
          <cell r="P109">
            <v>79.11</v>
          </cell>
          <cell r="Q109" t="str">
            <v>79.11</v>
          </cell>
          <cell r="R109">
            <v>74.260000000000005</v>
          </cell>
          <cell r="S109" t="str">
            <v>74.26</v>
          </cell>
          <cell r="T109" t="str">
            <v>ĐB</v>
          </cell>
          <cell r="U109"/>
        </row>
        <row r="110">
          <cell r="B110" t="str">
            <v>BMG.0604B</v>
          </cell>
          <cell r="C110"/>
          <cell r="D110"/>
          <cell r="E110"/>
          <cell r="F110"/>
          <cell r="G110"/>
          <cell r="H110"/>
          <cell r="I110"/>
          <cell r="J110"/>
          <cell r="K110" t="str">
            <v>3 công ty</v>
          </cell>
          <cell r="L110" t="str">
            <v>0604B</v>
          </cell>
          <cell r="M110" t="str">
            <v>06</v>
          </cell>
          <cell r="N110" t="str">
            <v>04B</v>
          </cell>
          <cell r="O110"/>
          <cell r="P110">
            <v>100.05</v>
          </cell>
          <cell r="Q110" t="str">
            <v>100.05</v>
          </cell>
          <cell r="R110">
            <v>94.53</v>
          </cell>
          <cell r="S110" t="str">
            <v>94.53</v>
          </cell>
          <cell r="T110" t="str">
            <v>ĐB</v>
          </cell>
          <cell r="U110"/>
        </row>
        <row r="111">
          <cell r="B111" t="str">
            <v>BMG.0606B</v>
          </cell>
          <cell r="C111"/>
          <cell r="D111"/>
          <cell r="E111"/>
          <cell r="F111"/>
          <cell r="G111"/>
          <cell r="H111"/>
          <cell r="I111"/>
          <cell r="J111"/>
          <cell r="K111" t="str">
            <v>3 công ty</v>
          </cell>
          <cell r="L111" t="str">
            <v>0606B</v>
          </cell>
          <cell r="M111" t="str">
            <v>06</v>
          </cell>
          <cell r="N111" t="str">
            <v>06B</v>
          </cell>
          <cell r="O111"/>
          <cell r="P111">
            <v>78.510000000000005</v>
          </cell>
          <cell r="Q111" t="str">
            <v>78.51</v>
          </cell>
          <cell r="R111">
            <v>73.75</v>
          </cell>
          <cell r="S111" t="str">
            <v>73.75</v>
          </cell>
          <cell r="T111" t="str">
            <v>ĐN</v>
          </cell>
          <cell r="U111"/>
        </row>
        <row r="112">
          <cell r="B112" t="str">
            <v>BMG.0607B</v>
          </cell>
          <cell r="C112"/>
          <cell r="D112"/>
          <cell r="E112"/>
          <cell r="F112"/>
          <cell r="G112"/>
          <cell r="H112"/>
          <cell r="I112"/>
          <cell r="J112"/>
          <cell r="K112" t="str">
            <v>3 công ty</v>
          </cell>
          <cell r="L112" t="str">
            <v>0607B</v>
          </cell>
          <cell r="M112" t="str">
            <v>06</v>
          </cell>
          <cell r="N112" t="str">
            <v>07B</v>
          </cell>
          <cell r="O112"/>
          <cell r="P112">
            <v>97.09</v>
          </cell>
          <cell r="Q112" t="str">
            <v>97.09</v>
          </cell>
          <cell r="R112">
            <v>92.26</v>
          </cell>
          <cell r="S112" t="str">
            <v>92.26</v>
          </cell>
          <cell r="T112" t="str">
            <v>ĐN</v>
          </cell>
          <cell r="U112"/>
        </row>
        <row r="113">
          <cell r="B113" t="str">
            <v>BMG.0608B</v>
          </cell>
          <cell r="C113"/>
          <cell r="D113"/>
          <cell r="E113"/>
          <cell r="F113"/>
          <cell r="G113"/>
          <cell r="H113"/>
          <cell r="I113"/>
          <cell r="J113"/>
          <cell r="K113" t="str">
            <v>3 công ty</v>
          </cell>
          <cell r="L113" t="str">
            <v>0608B</v>
          </cell>
          <cell r="M113" t="str">
            <v>06</v>
          </cell>
          <cell r="N113" t="str">
            <v>08B</v>
          </cell>
          <cell r="O113"/>
          <cell r="P113">
            <v>99.86</v>
          </cell>
          <cell r="Q113" t="str">
            <v>99.86</v>
          </cell>
          <cell r="R113">
            <v>95.06</v>
          </cell>
          <cell r="S113" t="str">
            <v>95.06</v>
          </cell>
          <cell r="T113" t="str">
            <v>TB</v>
          </cell>
          <cell r="U113"/>
        </row>
        <row r="114">
          <cell r="B114" t="str">
            <v>BMG.0609B</v>
          </cell>
          <cell r="C114"/>
          <cell r="D114"/>
          <cell r="E114"/>
          <cell r="F114"/>
          <cell r="G114"/>
          <cell r="H114"/>
          <cell r="I114"/>
          <cell r="J114"/>
          <cell r="K114" t="str">
            <v>3 công ty</v>
          </cell>
          <cell r="L114" t="str">
            <v>0609B</v>
          </cell>
          <cell r="M114" t="str">
            <v>06</v>
          </cell>
          <cell r="N114" t="str">
            <v>09B</v>
          </cell>
          <cell r="O114"/>
          <cell r="P114">
            <v>77.86</v>
          </cell>
          <cell r="Q114" t="str">
            <v>77.86</v>
          </cell>
          <cell r="R114">
            <v>74.78</v>
          </cell>
          <cell r="S114" t="str">
            <v>74.78</v>
          </cell>
          <cell r="T114" t="str">
            <v>TB</v>
          </cell>
          <cell r="U114"/>
        </row>
        <row r="115">
          <cell r="B115" t="str">
            <v>BMG.0610B</v>
          </cell>
          <cell r="C115"/>
          <cell r="D115"/>
          <cell r="E115"/>
          <cell r="F115"/>
          <cell r="G115"/>
          <cell r="H115"/>
          <cell r="I115"/>
          <cell r="J115"/>
          <cell r="K115" t="str">
            <v>3 công ty</v>
          </cell>
          <cell r="L115" t="str">
            <v>0610B</v>
          </cell>
          <cell r="M115" t="str">
            <v>06</v>
          </cell>
          <cell r="N115" t="str">
            <v>10B</v>
          </cell>
          <cell r="O115"/>
          <cell r="P115">
            <v>96.3</v>
          </cell>
          <cell r="Q115" t="str">
            <v>96.30</v>
          </cell>
          <cell r="R115">
            <v>91.26</v>
          </cell>
          <cell r="S115" t="str">
            <v>91.26</v>
          </cell>
          <cell r="T115" t="str">
            <v>TN</v>
          </cell>
          <cell r="U115"/>
        </row>
        <row r="116">
          <cell r="B116" t="str">
            <v>BMG.0611B</v>
          </cell>
          <cell r="C116"/>
          <cell r="D116"/>
          <cell r="E116"/>
          <cell r="F116"/>
          <cell r="G116"/>
          <cell r="H116"/>
          <cell r="I116"/>
          <cell r="J116"/>
          <cell r="K116" t="str">
            <v>3 công ty</v>
          </cell>
          <cell r="L116" t="str">
            <v>0611B</v>
          </cell>
          <cell r="M116" t="str">
            <v>06</v>
          </cell>
          <cell r="N116" t="str">
            <v>11B</v>
          </cell>
          <cell r="O116"/>
          <cell r="P116">
            <v>109.9</v>
          </cell>
          <cell r="Q116" t="str">
            <v>109.90</v>
          </cell>
          <cell r="R116">
            <v>104.12</v>
          </cell>
          <cell r="S116" t="str">
            <v>104.12</v>
          </cell>
          <cell r="T116" t="str">
            <v>TN</v>
          </cell>
          <cell r="U116"/>
        </row>
        <row r="117">
          <cell r="B117" t="str">
            <v>BMG.0703B</v>
          </cell>
          <cell r="C117"/>
          <cell r="D117"/>
          <cell r="E117"/>
          <cell r="F117"/>
          <cell r="G117"/>
          <cell r="H117"/>
          <cell r="I117"/>
          <cell r="J117"/>
          <cell r="K117" t="str">
            <v>3 công ty</v>
          </cell>
          <cell r="L117" t="str">
            <v>0703B</v>
          </cell>
          <cell r="M117" t="str">
            <v>07</v>
          </cell>
          <cell r="N117" t="str">
            <v>03B</v>
          </cell>
          <cell r="O117"/>
          <cell r="P117">
            <v>79.11</v>
          </cell>
          <cell r="Q117" t="str">
            <v>79.11</v>
          </cell>
          <cell r="R117">
            <v>74.260000000000005</v>
          </cell>
          <cell r="S117" t="str">
            <v>74.26</v>
          </cell>
          <cell r="T117" t="str">
            <v>ĐB</v>
          </cell>
          <cell r="U117"/>
        </row>
        <row r="118">
          <cell r="B118" t="str">
            <v>BMG.0704B</v>
          </cell>
          <cell r="C118"/>
          <cell r="D118"/>
          <cell r="E118"/>
          <cell r="F118"/>
          <cell r="G118"/>
          <cell r="H118"/>
          <cell r="I118"/>
          <cell r="J118"/>
          <cell r="K118" t="str">
            <v>3 công ty</v>
          </cell>
          <cell r="L118" t="str">
            <v>0704B</v>
          </cell>
          <cell r="M118" t="str">
            <v>07</v>
          </cell>
          <cell r="N118" t="str">
            <v>04B</v>
          </cell>
          <cell r="O118"/>
          <cell r="P118">
            <v>100.05</v>
          </cell>
          <cell r="Q118" t="str">
            <v>100.05</v>
          </cell>
          <cell r="R118">
            <v>94.53</v>
          </cell>
          <cell r="S118" t="str">
            <v>94.53</v>
          </cell>
          <cell r="T118" t="str">
            <v>ĐB</v>
          </cell>
          <cell r="U118"/>
        </row>
        <row r="119">
          <cell r="B119" t="str">
            <v>BMG.0705B</v>
          </cell>
          <cell r="C119"/>
          <cell r="D119"/>
          <cell r="E119"/>
          <cell r="F119"/>
          <cell r="G119"/>
          <cell r="H119"/>
          <cell r="I119"/>
          <cell r="J119"/>
          <cell r="K119" t="str">
            <v>3 công ty</v>
          </cell>
          <cell r="L119" t="str">
            <v>0705B</v>
          </cell>
          <cell r="M119" t="str">
            <v>07</v>
          </cell>
          <cell r="N119" t="str">
            <v>05B</v>
          </cell>
          <cell r="O119"/>
          <cell r="P119">
            <v>106.55</v>
          </cell>
          <cell r="Q119" t="str">
            <v>106.55</v>
          </cell>
          <cell r="R119">
            <v>100.25</v>
          </cell>
          <cell r="S119" t="str">
            <v>100.25</v>
          </cell>
          <cell r="T119" t="str">
            <v>ĐN</v>
          </cell>
          <cell r="U119"/>
        </row>
        <row r="120">
          <cell r="B120" t="str">
            <v>BMG.0707B</v>
          </cell>
          <cell r="C120"/>
          <cell r="D120"/>
          <cell r="E120"/>
          <cell r="F120"/>
          <cell r="G120"/>
          <cell r="H120"/>
          <cell r="I120"/>
          <cell r="J120"/>
          <cell r="K120" t="str">
            <v>3 công ty</v>
          </cell>
          <cell r="L120" t="str">
            <v>0707B</v>
          </cell>
          <cell r="M120" t="str">
            <v>07</v>
          </cell>
          <cell r="N120" t="str">
            <v>07B</v>
          </cell>
          <cell r="O120"/>
          <cell r="P120">
            <v>97.09</v>
          </cell>
          <cell r="Q120" t="str">
            <v>97.09</v>
          </cell>
          <cell r="R120">
            <v>92.26</v>
          </cell>
          <cell r="S120" t="str">
            <v>92.26</v>
          </cell>
          <cell r="T120" t="str">
            <v>ĐN</v>
          </cell>
          <cell r="U120"/>
        </row>
        <row r="121">
          <cell r="B121" t="str">
            <v>BMG.0708B</v>
          </cell>
          <cell r="C121"/>
          <cell r="D121"/>
          <cell r="E121"/>
          <cell r="F121"/>
          <cell r="G121"/>
          <cell r="H121"/>
          <cell r="I121"/>
          <cell r="J121"/>
          <cell r="K121" t="str">
            <v>3 công ty</v>
          </cell>
          <cell r="L121" t="str">
            <v>0708B</v>
          </cell>
          <cell r="M121" t="str">
            <v>07</v>
          </cell>
          <cell r="N121" t="str">
            <v>08B</v>
          </cell>
          <cell r="O121"/>
          <cell r="P121">
            <v>99.86</v>
          </cell>
          <cell r="Q121" t="str">
            <v>99.86</v>
          </cell>
          <cell r="R121">
            <v>95.06</v>
          </cell>
          <cell r="S121" t="str">
            <v>95.06</v>
          </cell>
          <cell r="T121" t="str">
            <v>TB</v>
          </cell>
          <cell r="U121"/>
        </row>
        <row r="122">
          <cell r="B122" t="str">
            <v>BMG.0709B</v>
          </cell>
          <cell r="C122"/>
          <cell r="D122"/>
          <cell r="E122"/>
          <cell r="F122"/>
          <cell r="G122"/>
          <cell r="H122"/>
          <cell r="I122"/>
          <cell r="J122"/>
          <cell r="K122" t="str">
            <v>3 công ty</v>
          </cell>
          <cell r="L122" t="str">
            <v>0709B</v>
          </cell>
          <cell r="M122" t="str">
            <v>07</v>
          </cell>
          <cell r="N122" t="str">
            <v>09B</v>
          </cell>
          <cell r="O122"/>
          <cell r="P122">
            <v>77.86</v>
          </cell>
          <cell r="Q122" t="str">
            <v>77.86</v>
          </cell>
          <cell r="R122">
            <v>74.78</v>
          </cell>
          <cell r="S122" t="str">
            <v>74.78</v>
          </cell>
          <cell r="T122" t="str">
            <v>TB</v>
          </cell>
          <cell r="U122"/>
        </row>
        <row r="123">
          <cell r="B123" t="str">
            <v>BMG.0711B</v>
          </cell>
          <cell r="C123"/>
          <cell r="D123"/>
          <cell r="E123"/>
          <cell r="F123"/>
          <cell r="G123"/>
          <cell r="H123"/>
          <cell r="I123"/>
          <cell r="J123"/>
          <cell r="K123" t="str">
            <v>3 công ty</v>
          </cell>
          <cell r="L123" t="str">
            <v>0711B</v>
          </cell>
          <cell r="M123" t="str">
            <v>07</v>
          </cell>
          <cell r="N123" t="str">
            <v>11B</v>
          </cell>
          <cell r="O123"/>
          <cell r="P123">
            <v>109.9</v>
          </cell>
          <cell r="Q123" t="str">
            <v>109.90</v>
          </cell>
          <cell r="R123">
            <v>104.12</v>
          </cell>
          <cell r="S123" t="str">
            <v>104.12</v>
          </cell>
          <cell r="T123" t="str">
            <v>TN</v>
          </cell>
          <cell r="U123"/>
        </row>
        <row r="124">
          <cell r="B124" t="str">
            <v>BMG.0806B</v>
          </cell>
          <cell r="C124"/>
          <cell r="D124"/>
          <cell r="E124"/>
          <cell r="F124"/>
          <cell r="G124"/>
          <cell r="H124"/>
          <cell r="I124"/>
          <cell r="J124"/>
          <cell r="K124" t="str">
            <v>3 công ty</v>
          </cell>
          <cell r="L124" t="str">
            <v>0806B</v>
          </cell>
          <cell r="M124" t="str">
            <v>08</v>
          </cell>
          <cell r="N124" t="str">
            <v>06B</v>
          </cell>
          <cell r="O124"/>
          <cell r="P124">
            <v>78.510000000000005</v>
          </cell>
          <cell r="Q124" t="str">
            <v>78.51</v>
          </cell>
          <cell r="R124">
            <v>73.75</v>
          </cell>
          <cell r="S124" t="str">
            <v>73.75</v>
          </cell>
          <cell r="T124" t="str">
            <v>ĐN</v>
          </cell>
          <cell r="U124"/>
        </row>
        <row r="125">
          <cell r="B125" t="str">
            <v>BMG.0807B</v>
          </cell>
          <cell r="C125"/>
          <cell r="D125"/>
          <cell r="E125"/>
          <cell r="F125"/>
          <cell r="G125"/>
          <cell r="H125"/>
          <cell r="I125"/>
          <cell r="J125"/>
          <cell r="K125" t="str">
            <v>3 công ty</v>
          </cell>
          <cell r="L125" t="str">
            <v>0807B</v>
          </cell>
          <cell r="M125" t="str">
            <v>08</v>
          </cell>
          <cell r="N125" t="str">
            <v>07B</v>
          </cell>
          <cell r="O125"/>
          <cell r="P125">
            <v>97.09</v>
          </cell>
          <cell r="Q125" t="str">
            <v>97.09</v>
          </cell>
          <cell r="R125">
            <v>92.26</v>
          </cell>
          <cell r="S125" t="str">
            <v>92.26</v>
          </cell>
          <cell r="T125" t="str">
            <v>ĐN</v>
          </cell>
          <cell r="U125"/>
        </row>
        <row r="126">
          <cell r="B126" t="str">
            <v>BMG.0808B</v>
          </cell>
          <cell r="C126"/>
          <cell r="D126"/>
          <cell r="E126"/>
          <cell r="F126"/>
          <cell r="G126"/>
          <cell r="H126"/>
          <cell r="I126"/>
          <cell r="J126"/>
          <cell r="K126" t="str">
            <v>3 công ty</v>
          </cell>
          <cell r="L126" t="str">
            <v>0808B</v>
          </cell>
          <cell r="M126" t="str">
            <v>08</v>
          </cell>
          <cell r="N126" t="str">
            <v>08B</v>
          </cell>
          <cell r="O126"/>
          <cell r="P126">
            <v>99.86</v>
          </cell>
          <cell r="Q126" t="str">
            <v>99.86</v>
          </cell>
          <cell r="R126">
            <v>95.06</v>
          </cell>
          <cell r="S126" t="str">
            <v>95.06</v>
          </cell>
          <cell r="T126" t="str">
            <v>TB</v>
          </cell>
          <cell r="U126"/>
        </row>
        <row r="127">
          <cell r="B127" t="str">
            <v>BMG.0809B</v>
          </cell>
          <cell r="C127"/>
          <cell r="D127"/>
          <cell r="E127"/>
          <cell r="F127"/>
          <cell r="G127"/>
          <cell r="H127"/>
          <cell r="I127"/>
          <cell r="J127"/>
          <cell r="K127" t="str">
            <v>3 công ty</v>
          </cell>
          <cell r="L127" t="str">
            <v>0809B</v>
          </cell>
          <cell r="M127" t="str">
            <v>08</v>
          </cell>
          <cell r="N127" t="str">
            <v>09B</v>
          </cell>
          <cell r="O127"/>
          <cell r="P127">
            <v>77.86</v>
          </cell>
          <cell r="Q127" t="str">
            <v>77.86</v>
          </cell>
          <cell r="R127">
            <v>74.78</v>
          </cell>
          <cell r="S127" t="str">
            <v>74.78</v>
          </cell>
          <cell r="T127" t="str">
            <v>TB</v>
          </cell>
          <cell r="U127"/>
        </row>
        <row r="128">
          <cell r="B128" t="str">
            <v>BMG.0811B</v>
          </cell>
          <cell r="C128"/>
          <cell r="D128"/>
          <cell r="E128"/>
          <cell r="F128"/>
          <cell r="G128"/>
          <cell r="H128"/>
          <cell r="I128"/>
          <cell r="J128"/>
          <cell r="K128" t="str">
            <v>3 công ty</v>
          </cell>
          <cell r="L128" t="str">
            <v>0811B</v>
          </cell>
          <cell r="M128" t="str">
            <v>08</v>
          </cell>
          <cell r="N128" t="str">
            <v>11B</v>
          </cell>
          <cell r="O128"/>
          <cell r="P128">
            <v>109.9</v>
          </cell>
          <cell r="Q128" t="str">
            <v>109.90</v>
          </cell>
          <cell r="R128">
            <v>104.12</v>
          </cell>
          <cell r="S128" t="str">
            <v>104.12</v>
          </cell>
          <cell r="T128" t="str">
            <v>TN</v>
          </cell>
          <cell r="U128"/>
        </row>
        <row r="129">
          <cell r="B129" t="str">
            <v>BMG.0902B</v>
          </cell>
          <cell r="C129"/>
          <cell r="D129"/>
          <cell r="E129"/>
          <cell r="F129"/>
          <cell r="G129"/>
          <cell r="H129"/>
          <cell r="I129"/>
          <cell r="J129"/>
          <cell r="K129" t="str">
            <v>3 công ty</v>
          </cell>
          <cell r="L129" t="str">
            <v>0902B</v>
          </cell>
          <cell r="M129" t="str">
            <v>09</v>
          </cell>
          <cell r="N129" t="str">
            <v>02B</v>
          </cell>
          <cell r="O129"/>
          <cell r="P129">
            <v>77.88</v>
          </cell>
          <cell r="Q129" t="str">
            <v>77.88</v>
          </cell>
          <cell r="R129">
            <v>73.22</v>
          </cell>
          <cell r="S129" t="str">
            <v>73.22</v>
          </cell>
          <cell r="T129" t="str">
            <v>ĐB</v>
          </cell>
          <cell r="U129"/>
        </row>
        <row r="130">
          <cell r="B130" t="str">
            <v>BMG.0907B</v>
          </cell>
          <cell r="C130"/>
          <cell r="D130"/>
          <cell r="E130"/>
          <cell r="F130"/>
          <cell r="G130"/>
          <cell r="H130"/>
          <cell r="I130"/>
          <cell r="J130"/>
          <cell r="K130" t="str">
            <v>3 công ty</v>
          </cell>
          <cell r="L130" t="str">
            <v>0907B</v>
          </cell>
          <cell r="M130" t="str">
            <v>09</v>
          </cell>
          <cell r="N130" t="str">
            <v>07B</v>
          </cell>
          <cell r="O130"/>
          <cell r="P130">
            <v>97.09</v>
          </cell>
          <cell r="Q130" t="str">
            <v>97.09</v>
          </cell>
          <cell r="R130">
            <v>92.26</v>
          </cell>
          <cell r="S130" t="str">
            <v>92.26</v>
          </cell>
          <cell r="T130" t="str">
            <v>ĐN</v>
          </cell>
          <cell r="U130"/>
        </row>
        <row r="131">
          <cell r="B131" t="str">
            <v>BMG.0908B</v>
          </cell>
          <cell r="C131"/>
          <cell r="D131"/>
          <cell r="E131"/>
          <cell r="F131"/>
          <cell r="G131"/>
          <cell r="H131"/>
          <cell r="I131"/>
          <cell r="J131"/>
          <cell r="K131" t="str">
            <v>3 công ty</v>
          </cell>
          <cell r="L131" t="str">
            <v>0908B</v>
          </cell>
          <cell r="M131" t="str">
            <v>09</v>
          </cell>
          <cell r="N131" t="str">
            <v>08B</v>
          </cell>
          <cell r="O131"/>
          <cell r="P131">
            <v>99.86</v>
          </cell>
          <cell r="Q131" t="str">
            <v>99.86</v>
          </cell>
          <cell r="R131">
            <v>95.06</v>
          </cell>
          <cell r="S131" t="str">
            <v>95.06</v>
          </cell>
          <cell r="T131" t="str">
            <v>TB</v>
          </cell>
          <cell r="U131"/>
        </row>
        <row r="132">
          <cell r="B132" t="str">
            <v>BMG.0911B</v>
          </cell>
          <cell r="C132"/>
          <cell r="D132"/>
          <cell r="E132"/>
          <cell r="F132"/>
          <cell r="G132"/>
          <cell r="H132"/>
          <cell r="I132"/>
          <cell r="J132"/>
          <cell r="K132" t="str">
            <v>3 công ty</v>
          </cell>
          <cell r="L132" t="str">
            <v>0911B</v>
          </cell>
          <cell r="M132" t="str">
            <v>09</v>
          </cell>
          <cell r="N132" t="str">
            <v>11B</v>
          </cell>
          <cell r="O132"/>
          <cell r="P132">
            <v>109.9</v>
          </cell>
          <cell r="Q132" t="str">
            <v>109.90</v>
          </cell>
          <cell r="R132">
            <v>104.12</v>
          </cell>
          <cell r="S132" t="str">
            <v>104.12</v>
          </cell>
          <cell r="T132" t="str">
            <v>TN</v>
          </cell>
          <cell r="U132"/>
        </row>
        <row r="133">
          <cell r="B133" t="str">
            <v>BMG.1001B</v>
          </cell>
          <cell r="C133"/>
          <cell r="D133"/>
          <cell r="E133"/>
          <cell r="F133"/>
          <cell r="G133"/>
          <cell r="H133"/>
          <cell r="I133"/>
          <cell r="J133"/>
          <cell r="K133" t="str">
            <v>3 công ty</v>
          </cell>
          <cell r="L133" t="str">
            <v>1001B</v>
          </cell>
          <cell r="M133" t="str">
            <v>10</v>
          </cell>
          <cell r="N133" t="str">
            <v>01B</v>
          </cell>
          <cell r="O133"/>
          <cell r="P133">
            <v>110.66</v>
          </cell>
          <cell r="Q133" t="str">
            <v>110.66</v>
          </cell>
          <cell r="R133">
            <v>104.62</v>
          </cell>
          <cell r="S133" t="str">
            <v>104.62</v>
          </cell>
          <cell r="T133" t="str">
            <v>ĐB - TB</v>
          </cell>
          <cell r="U133"/>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giá"/>
      <sheetName val="TT Thường"/>
      <sheetName val="TT sớm 40%"/>
      <sheetName val="TT sớm 65%"/>
      <sheetName val="2002B"/>
      <sheetName val="Sheet2"/>
      <sheetName val="Sheet3"/>
      <sheetName val="Sheet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E5" sqref="E5"/>
    </sheetView>
  </sheetViews>
  <sheetFormatPr defaultRowHeight="14.5" x14ac:dyDescent="0.35"/>
  <cols>
    <col min="2" max="4" width="13.26953125" customWidth="1"/>
    <col min="5" max="6" width="15.81640625" customWidth="1"/>
  </cols>
  <sheetData>
    <row r="1" spans="1:6" ht="15" thickBot="1" x14ac:dyDescent="0.4">
      <c r="A1" s="7" t="s">
        <v>0</v>
      </c>
      <c r="B1" s="7" t="s">
        <v>1</v>
      </c>
      <c r="C1" s="7" t="s">
        <v>2</v>
      </c>
      <c r="D1" s="7" t="s">
        <v>3</v>
      </c>
      <c r="E1" s="10" t="s">
        <v>4</v>
      </c>
      <c r="F1" s="11"/>
    </row>
    <row r="2" spans="1:6" ht="28" x14ac:dyDescent="0.35">
      <c r="A2" s="8"/>
      <c r="B2" s="8"/>
      <c r="C2" s="8"/>
      <c r="D2" s="8"/>
      <c r="E2" s="1" t="s">
        <v>5</v>
      </c>
      <c r="F2" s="1" t="s">
        <v>6</v>
      </c>
    </row>
    <row r="3" spans="1:6" ht="15" thickBot="1" x14ac:dyDescent="0.4">
      <c r="A3" s="9"/>
      <c r="B3" s="9"/>
      <c r="C3" s="9"/>
      <c r="D3" s="9"/>
      <c r="E3" s="2" t="s">
        <v>7</v>
      </c>
      <c r="F3" s="2" t="s">
        <v>8</v>
      </c>
    </row>
    <row r="4" spans="1:6" ht="15" thickBot="1" x14ac:dyDescent="0.4">
      <c r="A4" s="3">
        <v>1</v>
      </c>
      <c r="B4" s="4" t="s">
        <v>9</v>
      </c>
      <c r="C4" s="4" t="s">
        <v>10</v>
      </c>
      <c r="D4" s="4">
        <v>104.62</v>
      </c>
      <c r="E4" s="5">
        <v>39011645</v>
      </c>
      <c r="F4" s="6">
        <v>4081398299.9000001</v>
      </c>
    </row>
    <row r="5" spans="1:6" ht="15" thickBot="1" x14ac:dyDescent="0.4">
      <c r="A5" s="3">
        <v>2</v>
      </c>
      <c r="B5" s="4" t="s">
        <v>11</v>
      </c>
      <c r="C5" s="4" t="s">
        <v>12</v>
      </c>
      <c r="D5" s="4">
        <v>73.22</v>
      </c>
      <c r="E5" s="5">
        <v>41369288</v>
      </c>
      <c r="F5" s="6">
        <v>3029059267.3600001</v>
      </c>
    </row>
    <row r="6" spans="1:6" ht="15" thickBot="1" x14ac:dyDescent="0.4">
      <c r="A6" s="3">
        <v>3</v>
      </c>
      <c r="B6" s="4" t="s">
        <v>13</v>
      </c>
      <c r="C6" s="4" t="s">
        <v>12</v>
      </c>
      <c r="D6" s="4">
        <v>74.260000000000005</v>
      </c>
      <c r="E6" s="5">
        <v>41308186</v>
      </c>
      <c r="F6" s="6">
        <v>3067545892.3600001</v>
      </c>
    </row>
    <row r="7" spans="1:6" ht="15" thickBot="1" x14ac:dyDescent="0.4">
      <c r="A7" s="3">
        <v>4</v>
      </c>
      <c r="B7" s="4" t="s">
        <v>14</v>
      </c>
      <c r="C7" s="4" t="s">
        <v>12</v>
      </c>
      <c r="D7" s="4">
        <v>94.53</v>
      </c>
      <c r="E7" s="5">
        <v>40601352</v>
      </c>
      <c r="F7" s="6">
        <v>3838045804.5599999</v>
      </c>
    </row>
    <row r="8" spans="1:6" ht="15" thickBot="1" x14ac:dyDescent="0.4">
      <c r="A8" s="3">
        <v>5</v>
      </c>
      <c r="B8" s="4" t="s">
        <v>15</v>
      </c>
      <c r="C8" s="4" t="s">
        <v>16</v>
      </c>
      <c r="D8" s="4">
        <v>100.25</v>
      </c>
      <c r="E8" s="5">
        <v>41575206</v>
      </c>
      <c r="F8" s="6">
        <v>4167914401.5</v>
      </c>
    </row>
    <row r="9" spans="1:6" ht="15" thickBot="1" x14ac:dyDescent="0.4">
      <c r="A9" s="3">
        <v>6</v>
      </c>
      <c r="B9" s="4" t="s">
        <v>17</v>
      </c>
      <c r="C9" s="4" t="s">
        <v>16</v>
      </c>
      <c r="D9" s="4">
        <v>73.75</v>
      </c>
      <c r="E9" s="5">
        <v>45080456</v>
      </c>
      <c r="F9" s="6">
        <v>3324683630</v>
      </c>
    </row>
    <row r="10" spans="1:6" ht="15" thickBot="1" x14ac:dyDescent="0.4">
      <c r="A10" s="3">
        <v>7</v>
      </c>
      <c r="B10" s="4" t="s">
        <v>18</v>
      </c>
      <c r="C10" s="4" t="s">
        <v>16</v>
      </c>
      <c r="D10" s="4">
        <v>92.26</v>
      </c>
      <c r="E10" s="5">
        <v>40664840</v>
      </c>
      <c r="F10" s="6">
        <v>3751738138.4000001</v>
      </c>
    </row>
    <row r="11" spans="1:6" ht="15" thickBot="1" x14ac:dyDescent="0.4">
      <c r="A11" s="3">
        <v>8</v>
      </c>
      <c r="B11" s="4" t="s">
        <v>19</v>
      </c>
      <c r="C11" s="4" t="s">
        <v>20</v>
      </c>
      <c r="D11" s="4">
        <v>95.06</v>
      </c>
      <c r="E11" s="5">
        <v>38692862</v>
      </c>
      <c r="F11" s="6">
        <v>3678143461.7200003</v>
      </c>
    </row>
    <row r="12" spans="1:6" ht="15" thickBot="1" x14ac:dyDescent="0.4">
      <c r="A12" s="3">
        <v>9</v>
      </c>
      <c r="B12" s="4" t="s">
        <v>21</v>
      </c>
      <c r="C12" s="4" t="s">
        <v>20</v>
      </c>
      <c r="D12" s="4">
        <v>74.78</v>
      </c>
      <c r="E12" s="5">
        <v>40266328</v>
      </c>
      <c r="F12" s="6">
        <v>3011116007.8400002</v>
      </c>
    </row>
    <row r="13" spans="1:6" ht="15" thickBot="1" x14ac:dyDescent="0.4">
      <c r="A13" s="3">
        <v>10</v>
      </c>
      <c r="B13" s="4" t="s">
        <v>22</v>
      </c>
      <c r="C13" s="4" t="s">
        <v>23</v>
      </c>
      <c r="D13" s="4">
        <v>91.26</v>
      </c>
      <c r="E13" s="5">
        <v>41102264</v>
      </c>
      <c r="F13" s="6">
        <v>3750992612.6400003</v>
      </c>
    </row>
    <row r="14" spans="1:6" ht="15" thickBot="1" x14ac:dyDescent="0.4">
      <c r="A14" s="3">
        <v>11</v>
      </c>
      <c r="B14" s="4" t="s">
        <v>24</v>
      </c>
      <c r="C14" s="4" t="s">
        <v>25</v>
      </c>
      <c r="D14" s="4">
        <v>104.12</v>
      </c>
      <c r="E14" s="5">
        <v>40226591</v>
      </c>
      <c r="F14" s="6">
        <v>4188392654.9200001</v>
      </c>
    </row>
    <row r="15" spans="1:6" ht="15" thickBot="1" x14ac:dyDescent="0.4">
      <c r="A15" s="3">
        <v>12</v>
      </c>
      <c r="B15" s="4" t="s">
        <v>26</v>
      </c>
      <c r="C15" s="4" t="s">
        <v>10</v>
      </c>
      <c r="D15" s="4">
        <v>104.62</v>
      </c>
      <c r="E15" s="5">
        <v>39955710</v>
      </c>
      <c r="F15" s="6">
        <v>4180166380.2000003</v>
      </c>
    </row>
    <row r="16" spans="1:6" ht="15" thickBot="1" x14ac:dyDescent="0.4">
      <c r="A16" s="3">
        <v>13</v>
      </c>
      <c r="B16" s="4" t="s">
        <v>27</v>
      </c>
      <c r="C16" s="4" t="s">
        <v>12</v>
      </c>
      <c r="D16" s="4">
        <v>73.22</v>
      </c>
      <c r="E16" s="5">
        <v>42370406</v>
      </c>
      <c r="F16" s="6">
        <v>3102361127.3200002</v>
      </c>
    </row>
    <row r="17" spans="1:6" ht="15" thickBot="1" x14ac:dyDescent="0.4">
      <c r="A17" s="3">
        <v>14</v>
      </c>
      <c r="B17" s="4" t="s">
        <v>28</v>
      </c>
      <c r="C17" s="4" t="s">
        <v>12</v>
      </c>
      <c r="D17" s="4">
        <v>74.260000000000005</v>
      </c>
      <c r="E17" s="5">
        <v>42307825</v>
      </c>
      <c r="F17" s="6">
        <v>3141779084.5</v>
      </c>
    </row>
    <row r="18" spans="1:6" ht="15" thickBot="1" x14ac:dyDescent="0.4">
      <c r="A18" s="3">
        <v>15</v>
      </c>
      <c r="B18" s="4" t="s">
        <v>29</v>
      </c>
      <c r="C18" s="4" t="s">
        <v>12</v>
      </c>
      <c r="D18" s="4">
        <v>94.53</v>
      </c>
      <c r="E18" s="5">
        <v>41583886</v>
      </c>
      <c r="F18" s="6">
        <v>3930924743.5799999</v>
      </c>
    </row>
    <row r="19" spans="1:6" ht="15" thickBot="1" x14ac:dyDescent="0.4">
      <c r="A19" s="3">
        <v>16</v>
      </c>
      <c r="B19" s="4" t="s">
        <v>30</v>
      </c>
      <c r="C19" s="4" t="s">
        <v>16</v>
      </c>
      <c r="D19" s="4">
        <v>100.25</v>
      </c>
      <c r="E19" s="5">
        <v>42581308</v>
      </c>
      <c r="F19" s="6">
        <v>4268776127</v>
      </c>
    </row>
    <row r="20" spans="1:6" ht="15" thickBot="1" x14ac:dyDescent="0.4">
      <c r="A20" s="3">
        <v>17</v>
      </c>
      <c r="B20" s="4" t="s">
        <v>31</v>
      </c>
      <c r="C20" s="4" t="s">
        <v>16</v>
      </c>
      <c r="D20" s="4">
        <v>73.75</v>
      </c>
      <c r="E20" s="5">
        <v>46171383</v>
      </c>
      <c r="F20" s="6">
        <v>3405139496.25</v>
      </c>
    </row>
    <row r="21" spans="1:6" ht="15" thickBot="1" x14ac:dyDescent="0.4">
      <c r="A21" s="3">
        <v>18</v>
      </c>
      <c r="B21" s="4" t="s">
        <v>32</v>
      </c>
      <c r="C21" s="4" t="s">
        <v>16</v>
      </c>
      <c r="D21" s="4">
        <v>92.26</v>
      </c>
      <c r="E21" s="5">
        <v>41648911</v>
      </c>
      <c r="F21" s="6">
        <v>3842528528.8600001</v>
      </c>
    </row>
    <row r="22" spans="1:6" ht="15" thickBot="1" x14ac:dyDescent="0.4">
      <c r="A22" s="3">
        <v>19</v>
      </c>
      <c r="B22" s="4" t="s">
        <v>33</v>
      </c>
      <c r="C22" s="4" t="s">
        <v>20</v>
      </c>
      <c r="D22" s="4">
        <v>95.06</v>
      </c>
      <c r="E22" s="5">
        <v>39629212</v>
      </c>
      <c r="F22" s="6">
        <v>3767152892.7200003</v>
      </c>
    </row>
    <row r="23" spans="1:6" ht="15" thickBot="1" x14ac:dyDescent="0.4">
      <c r="A23" s="3">
        <v>20</v>
      </c>
      <c r="B23" s="4" t="s">
        <v>34</v>
      </c>
      <c r="C23" s="4" t="s">
        <v>20</v>
      </c>
      <c r="D23" s="4">
        <v>74.78</v>
      </c>
      <c r="E23" s="5">
        <v>41240755</v>
      </c>
      <c r="F23" s="6">
        <v>3083983658.9000001</v>
      </c>
    </row>
    <row r="24" spans="1:6" ht="15" thickBot="1" x14ac:dyDescent="0.4">
      <c r="A24" s="3">
        <v>21</v>
      </c>
      <c r="B24" s="4" t="s">
        <v>35</v>
      </c>
      <c r="C24" s="4" t="s">
        <v>23</v>
      </c>
      <c r="D24" s="4">
        <v>91.26</v>
      </c>
      <c r="E24" s="5">
        <v>42096921</v>
      </c>
      <c r="F24" s="6">
        <v>3841765010.46</v>
      </c>
    </row>
    <row r="25" spans="1:6" ht="15" thickBot="1" x14ac:dyDescent="0.4">
      <c r="A25" s="3">
        <v>22</v>
      </c>
      <c r="B25" s="4" t="s">
        <v>36</v>
      </c>
      <c r="C25" s="4" t="s">
        <v>25</v>
      </c>
      <c r="D25" s="4">
        <v>104.12</v>
      </c>
      <c r="E25" s="5">
        <v>41200057</v>
      </c>
      <c r="F25" s="6">
        <v>4289749934.8400002</v>
      </c>
    </row>
    <row r="26" spans="1:6" ht="15" thickBot="1" x14ac:dyDescent="0.4">
      <c r="A26" s="3">
        <v>23</v>
      </c>
      <c r="B26" s="4" t="s">
        <v>37</v>
      </c>
      <c r="C26" s="4" t="s">
        <v>10</v>
      </c>
      <c r="D26" s="4">
        <v>104.62</v>
      </c>
      <c r="E26" s="5">
        <v>40762896</v>
      </c>
      <c r="F26" s="6">
        <v>4264614179.52</v>
      </c>
    </row>
    <row r="27" spans="1:6" ht="15" thickBot="1" x14ac:dyDescent="0.4">
      <c r="A27" s="3">
        <v>24</v>
      </c>
      <c r="B27" s="4" t="s">
        <v>38</v>
      </c>
      <c r="C27" s="4" t="s">
        <v>12</v>
      </c>
      <c r="D27" s="4">
        <v>73.22</v>
      </c>
      <c r="E27" s="5">
        <v>43226374</v>
      </c>
      <c r="F27" s="6">
        <v>3165035104.2799997</v>
      </c>
    </row>
    <row r="28" spans="1:6" ht="15" thickBot="1" x14ac:dyDescent="0.4">
      <c r="A28" s="3">
        <v>25</v>
      </c>
      <c r="B28" s="4" t="s">
        <v>39</v>
      </c>
      <c r="C28" s="4" t="s">
        <v>12</v>
      </c>
      <c r="D28" s="4">
        <v>74.260000000000005</v>
      </c>
      <c r="E28" s="5">
        <v>43162529</v>
      </c>
      <c r="F28" s="6">
        <v>3205249403.5400004</v>
      </c>
    </row>
    <row r="29" spans="1:6" ht="15" thickBot="1" x14ac:dyDescent="0.4">
      <c r="A29" s="3">
        <v>26</v>
      </c>
      <c r="B29" s="4" t="s">
        <v>40</v>
      </c>
      <c r="C29" s="4" t="s">
        <v>12</v>
      </c>
      <c r="D29" s="4">
        <v>94.53</v>
      </c>
      <c r="E29" s="5">
        <v>42423965</v>
      </c>
      <c r="F29" s="6">
        <v>4010337411.4500003</v>
      </c>
    </row>
    <row r="30" spans="1:6" ht="15" thickBot="1" x14ac:dyDescent="0.4">
      <c r="A30" s="3">
        <v>27</v>
      </c>
      <c r="B30" s="4" t="s">
        <v>41</v>
      </c>
      <c r="C30" s="4" t="s">
        <v>16</v>
      </c>
      <c r="D30" s="4">
        <v>100.25</v>
      </c>
      <c r="E30" s="5">
        <v>43441536</v>
      </c>
      <c r="F30" s="6">
        <v>4355013984</v>
      </c>
    </row>
    <row r="31" spans="1:6" ht="15" thickBot="1" x14ac:dyDescent="0.4">
      <c r="A31" s="3">
        <v>28</v>
      </c>
      <c r="B31" s="4" t="s">
        <v>42</v>
      </c>
      <c r="C31" s="4" t="s">
        <v>16</v>
      </c>
      <c r="D31" s="4">
        <v>73.75</v>
      </c>
      <c r="E31" s="5">
        <v>47104138</v>
      </c>
      <c r="F31" s="6">
        <v>3473930177.5</v>
      </c>
    </row>
    <row r="32" spans="1:6" ht="15" thickBot="1" x14ac:dyDescent="0.4">
      <c r="A32" s="3">
        <v>29</v>
      </c>
      <c r="B32" s="4" t="s">
        <v>43</v>
      </c>
      <c r="C32" s="4" t="s">
        <v>16</v>
      </c>
      <c r="D32" s="4">
        <v>92.26</v>
      </c>
      <c r="E32" s="5">
        <v>42490303</v>
      </c>
      <c r="F32" s="6">
        <v>3920155354.7800002</v>
      </c>
    </row>
    <row r="33" spans="1:6" ht="15" thickBot="1" x14ac:dyDescent="0.4">
      <c r="A33" s="3">
        <v>30</v>
      </c>
      <c r="B33" s="4" t="s">
        <v>44</v>
      </c>
      <c r="C33" s="4" t="s">
        <v>20</v>
      </c>
      <c r="D33" s="4">
        <v>95.06</v>
      </c>
      <c r="E33" s="5">
        <v>40429802</v>
      </c>
      <c r="F33" s="6">
        <v>3843256978.1199999</v>
      </c>
    </row>
    <row r="34" spans="1:6" ht="15" thickBot="1" x14ac:dyDescent="0.4">
      <c r="A34" s="3">
        <v>31</v>
      </c>
      <c r="B34" s="4" t="s">
        <v>45</v>
      </c>
      <c r="C34" s="4" t="s">
        <v>20</v>
      </c>
      <c r="D34" s="4">
        <v>74.78</v>
      </c>
      <c r="E34" s="5">
        <v>42073901</v>
      </c>
      <c r="F34" s="6">
        <v>3146286316.7800002</v>
      </c>
    </row>
    <row r="35" spans="1:6" ht="15" thickBot="1" x14ac:dyDescent="0.4">
      <c r="A35" s="3">
        <v>32</v>
      </c>
      <c r="B35" s="4" t="s">
        <v>46</v>
      </c>
      <c r="C35" s="4" t="s">
        <v>25</v>
      </c>
      <c r="D35" s="4">
        <v>104.12</v>
      </c>
      <c r="E35" s="5">
        <v>42032381</v>
      </c>
      <c r="F35" s="6">
        <v>4376411509.7200003</v>
      </c>
    </row>
  </sheetData>
  <mergeCells count="5">
    <mergeCell ref="A1:A3"/>
    <mergeCell ref="B1:B3"/>
    <mergeCell ref="C1:C3"/>
    <mergeCell ref="D1:D3"/>
    <mergeCell ref="E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60" zoomScaleNormal="70" workbookViewId="0">
      <selection activeCell="D12" sqref="D12"/>
    </sheetView>
  </sheetViews>
  <sheetFormatPr defaultColWidth="9.1796875" defaultRowHeight="14" x14ac:dyDescent="0.3"/>
  <cols>
    <col min="1" max="1" width="20.26953125" style="13" customWidth="1"/>
    <col min="2" max="2" width="9.54296875" style="13" customWidth="1"/>
    <col min="3" max="3" width="49.81640625" style="13" customWidth="1"/>
    <col min="4" max="4" width="26.453125" style="114" customWidth="1"/>
    <col min="5" max="5" width="26.26953125" style="13" customWidth="1"/>
    <col min="6" max="6" width="25" style="13" bestFit="1" customWidth="1"/>
    <col min="7" max="7" width="22.26953125" style="13" bestFit="1" customWidth="1"/>
    <col min="8" max="8" width="33.453125" style="13" customWidth="1"/>
    <col min="9" max="9" width="29.81640625" style="13" customWidth="1"/>
    <col min="10" max="10" width="28.26953125" style="13" customWidth="1"/>
    <col min="11" max="16384" width="9.1796875" style="13"/>
  </cols>
  <sheetData>
    <row r="1" spans="1:10" ht="27" customHeight="1" x14ac:dyDescent="0.3">
      <c r="A1" s="12" t="s">
        <v>47</v>
      </c>
      <c r="B1" s="12"/>
      <c r="C1" s="12"/>
      <c r="D1" s="12"/>
      <c r="E1" s="12"/>
      <c r="F1" s="12"/>
      <c r="G1" s="12"/>
      <c r="H1" s="12"/>
      <c r="I1" s="12"/>
    </row>
    <row r="2" spans="1:10" ht="59.25" customHeight="1" x14ac:dyDescent="0.3">
      <c r="A2" s="12"/>
      <c r="B2" s="12"/>
      <c r="C2" s="12"/>
      <c r="D2" s="12"/>
      <c r="E2" s="12"/>
      <c r="F2" s="12"/>
      <c r="G2" s="12"/>
      <c r="H2" s="12"/>
      <c r="I2" s="12"/>
    </row>
    <row r="3" spans="1:10" ht="45.75" customHeight="1" x14ac:dyDescent="0.4">
      <c r="A3" s="14"/>
      <c r="B3" s="14" t="s">
        <v>48</v>
      </c>
      <c r="C3" s="14" t="s">
        <v>49</v>
      </c>
      <c r="D3" s="15" t="s">
        <v>50</v>
      </c>
      <c r="E3" s="16" t="s">
        <v>51</v>
      </c>
      <c r="F3" s="16"/>
      <c r="G3" s="17"/>
      <c r="H3" s="17"/>
      <c r="I3" s="17"/>
    </row>
    <row r="4" spans="1:10" ht="35.25" customHeight="1" x14ac:dyDescent="0.4">
      <c r="A4" s="18" t="s">
        <v>52</v>
      </c>
      <c r="B4" s="19">
        <v>1</v>
      </c>
      <c r="C4" s="20" t="s">
        <v>53</v>
      </c>
      <c r="D4" s="21" t="s">
        <v>11</v>
      </c>
      <c r="E4" s="22"/>
      <c r="F4" s="23"/>
      <c r="G4" s="17"/>
      <c r="H4" s="17"/>
      <c r="I4" s="17"/>
    </row>
    <row r="5" spans="1:10" ht="25.5" customHeight="1" x14ac:dyDescent="0.4">
      <c r="A5" s="18"/>
      <c r="B5" s="24">
        <v>2</v>
      </c>
      <c r="C5" s="25" t="s">
        <v>54</v>
      </c>
      <c r="D5" s="26">
        <f>VLOOKUP(D4,'Bảng giá'!B4:F35,3,0)</f>
        <v>73.22</v>
      </c>
      <c r="E5" s="23"/>
      <c r="F5" s="27"/>
      <c r="G5" s="17"/>
      <c r="H5" s="17"/>
      <c r="I5" s="17"/>
    </row>
    <row r="6" spans="1:10" ht="25.5" customHeight="1" x14ac:dyDescent="0.4">
      <c r="A6" s="18"/>
      <c r="B6" s="24">
        <v>3</v>
      </c>
      <c r="C6" s="25" t="s">
        <v>55</v>
      </c>
      <c r="D6" s="28">
        <f>VLOOKUP(D4,'Bảng giá'!B4:F35,4,0)</f>
        <v>41369288</v>
      </c>
      <c r="E6" s="23"/>
      <c r="F6" s="27"/>
      <c r="G6" s="17"/>
      <c r="H6" s="17"/>
      <c r="I6" s="17"/>
    </row>
    <row r="7" spans="1:10" ht="30.75" hidden="1" customHeight="1" x14ac:dyDescent="0.4">
      <c r="A7" s="18"/>
      <c r="B7" s="24">
        <v>4</v>
      </c>
      <c r="C7" s="25" t="s">
        <v>56</v>
      </c>
      <c r="D7" s="29" t="e">
        <f>VLOOKUP(D4,[1]Data!$B$2:$U$133,20,0)</f>
        <v>#N/A</v>
      </c>
      <c r="E7" s="23"/>
      <c r="F7" s="27"/>
      <c r="G7" s="17"/>
      <c r="H7" s="17"/>
      <c r="I7" s="17"/>
    </row>
    <row r="8" spans="1:10" ht="47.25" customHeight="1" x14ac:dyDescent="0.4">
      <c r="A8" s="18"/>
      <c r="B8" s="24">
        <v>5</v>
      </c>
      <c r="C8" s="30" t="s">
        <v>57</v>
      </c>
      <c r="D8" s="31">
        <f>ROUND(VLOOKUP(D4,'Bảng giá'!B4:F35,5,0),0)</f>
        <v>3029059267</v>
      </c>
      <c r="E8" s="23"/>
      <c r="F8" s="32"/>
      <c r="G8" s="17"/>
      <c r="H8" s="17"/>
      <c r="I8" s="17"/>
    </row>
    <row r="9" spans="1:10" ht="26.25" customHeight="1" x14ac:dyDescent="0.4">
      <c r="A9" s="18"/>
      <c r="B9" s="24">
        <v>6</v>
      </c>
      <c r="C9" s="25" t="s">
        <v>91</v>
      </c>
      <c r="D9" s="28">
        <f>IF(E9="Vay",0,ROUND(D8*6%,0))</f>
        <v>181743556</v>
      </c>
      <c r="E9" s="23" t="s">
        <v>98</v>
      </c>
      <c r="F9" s="203"/>
      <c r="G9" s="17"/>
      <c r="H9" s="17"/>
      <c r="I9" s="17"/>
      <c r="J9" s="13" t="s">
        <v>97</v>
      </c>
    </row>
    <row r="10" spans="1:10" ht="74.25" customHeight="1" thickBot="1" x14ac:dyDescent="0.45">
      <c r="A10" s="34"/>
      <c r="B10" s="35">
        <v>7</v>
      </c>
      <c r="C10" s="36" t="s">
        <v>58</v>
      </c>
      <c r="D10" s="21">
        <f>ROUND(D8-D9,0)</f>
        <v>2847315711</v>
      </c>
      <c r="E10" s="23"/>
      <c r="F10" s="37"/>
      <c r="G10" s="17"/>
      <c r="H10" s="17"/>
      <c r="I10" s="17"/>
      <c r="J10" s="13" t="s">
        <v>98</v>
      </c>
    </row>
    <row r="11" spans="1:10" ht="51.75" customHeight="1" thickBot="1" x14ac:dyDescent="0.45">
      <c r="A11" s="38" t="s">
        <v>59</v>
      </c>
      <c r="B11" s="39">
        <v>7</v>
      </c>
      <c r="C11" s="40" t="s">
        <v>60</v>
      </c>
      <c r="D11" s="41">
        <f>ROUND(D10*(1-E11),0)</f>
        <v>2804605975</v>
      </c>
      <c r="E11" s="42">
        <v>1.4999999999999999E-2</v>
      </c>
      <c r="F11" s="43"/>
      <c r="G11" s="44"/>
      <c r="H11" s="45"/>
      <c r="I11" s="17"/>
    </row>
    <row r="12" spans="1:10" ht="27" customHeight="1" x14ac:dyDescent="0.4">
      <c r="A12" s="18"/>
      <c r="B12" s="24">
        <v>8</v>
      </c>
      <c r="C12" s="46" t="s">
        <v>61</v>
      </c>
      <c r="D12" s="47">
        <f>ROUND(((D11-D5*3719064)/1.1+D5*3719064)*2%,0)</f>
        <v>51487945</v>
      </c>
      <c r="E12" s="48">
        <v>0.02</v>
      </c>
      <c r="F12" s="27"/>
      <c r="G12" s="45"/>
      <c r="H12" s="17"/>
      <c r="I12" s="17"/>
    </row>
    <row r="13" spans="1:10" ht="27" customHeight="1" x14ac:dyDescent="0.4">
      <c r="A13" s="18"/>
      <c r="B13" s="24">
        <v>9</v>
      </c>
      <c r="C13" s="46" t="s">
        <v>62</v>
      </c>
      <c r="D13" s="49">
        <f>ROUND(D10-D11,0)</f>
        <v>42709736</v>
      </c>
      <c r="E13" s="50">
        <f>D13/D10</f>
        <v>1.5000000117654674E-2</v>
      </c>
      <c r="F13" s="51">
        <f>E13+E14</f>
        <v>0.2999999998946376</v>
      </c>
      <c r="G13" s="17"/>
      <c r="H13" s="17"/>
      <c r="I13" s="17"/>
    </row>
    <row r="14" spans="1:10" ht="27" customHeight="1" x14ac:dyDescent="0.4">
      <c r="A14" s="18"/>
      <c r="B14" s="24">
        <v>10</v>
      </c>
      <c r="C14" s="46" t="s">
        <v>63</v>
      </c>
      <c r="D14" s="52">
        <f>ROUND(D15-D13,0)</f>
        <v>811484977</v>
      </c>
      <c r="E14" s="50">
        <f>D14/D10</f>
        <v>0.28499999977698293</v>
      </c>
      <c r="F14" s="53"/>
      <c r="G14" s="17"/>
      <c r="H14" s="17"/>
      <c r="I14" s="17"/>
    </row>
    <row r="15" spans="1:10" ht="48" customHeight="1" x14ac:dyDescent="0.4">
      <c r="A15" s="18"/>
      <c r="B15" s="24">
        <v>11</v>
      </c>
      <c r="C15" s="54" t="s">
        <v>64</v>
      </c>
      <c r="D15" s="55">
        <f>ROUND(E15*D10,0)</f>
        <v>854194713</v>
      </c>
      <c r="E15" s="48">
        <v>0.3</v>
      </c>
      <c r="F15" s="56">
        <f>ROUND(D15+D16,0)</f>
        <v>2847315711</v>
      </c>
      <c r="G15" s="17"/>
      <c r="H15" s="44"/>
      <c r="I15" s="17"/>
    </row>
    <row r="16" spans="1:10" ht="46.5" customHeight="1" thickBot="1" x14ac:dyDescent="0.45">
      <c r="A16" s="34"/>
      <c r="B16" s="35">
        <v>12</v>
      </c>
      <c r="C16" s="57" t="s">
        <v>65</v>
      </c>
      <c r="D16" s="58">
        <f>ROUND(D11-D14,0)</f>
        <v>1993120998</v>
      </c>
      <c r="E16" s="59"/>
      <c r="F16" s="60"/>
      <c r="G16" s="17"/>
      <c r="H16" s="61"/>
      <c r="I16" s="17"/>
    </row>
    <row r="17" spans="1:11" ht="30.75" customHeight="1" thickBot="1" x14ac:dyDescent="0.45">
      <c r="A17" s="62"/>
      <c r="B17" s="62"/>
      <c r="C17" s="63"/>
      <c r="D17" s="64"/>
      <c r="E17" s="63"/>
      <c r="F17" s="63"/>
      <c r="G17" s="17"/>
      <c r="H17" s="17"/>
      <c r="I17" s="17"/>
    </row>
    <row r="18" spans="1:11" ht="21" customHeight="1" x14ac:dyDescent="0.3">
      <c r="A18" s="65" t="s">
        <v>48</v>
      </c>
      <c r="B18" s="66" t="s">
        <v>66</v>
      </c>
      <c r="C18" s="66"/>
      <c r="D18" s="66" t="s">
        <v>67</v>
      </c>
      <c r="E18" s="66" t="s">
        <v>68</v>
      </c>
      <c r="F18" s="66" t="s">
        <v>69</v>
      </c>
      <c r="G18" s="66" t="s">
        <v>70</v>
      </c>
      <c r="H18" s="66" t="s">
        <v>71</v>
      </c>
      <c r="I18" s="67" t="s">
        <v>72</v>
      </c>
    </row>
    <row r="19" spans="1:11" ht="17.25" customHeight="1" thickBot="1" x14ac:dyDescent="0.35">
      <c r="A19" s="68"/>
      <c r="B19" s="69"/>
      <c r="C19" s="69"/>
      <c r="D19" s="69"/>
      <c r="E19" s="69"/>
      <c r="F19" s="69"/>
      <c r="G19" s="69"/>
      <c r="H19" s="69"/>
      <c r="I19" s="70"/>
    </row>
    <row r="20" spans="1:11" s="78" customFormat="1" ht="42.75" customHeight="1" x14ac:dyDescent="0.3">
      <c r="A20" s="71">
        <v>1</v>
      </c>
      <c r="B20" s="72" t="s">
        <v>73</v>
      </c>
      <c r="C20" s="72"/>
      <c r="D20" s="73">
        <v>0.2</v>
      </c>
      <c r="E20" s="74">
        <f t="shared" ref="E20:E26" si="0">ROUND(D20*35%*$D$10,0)</f>
        <v>199312100</v>
      </c>
      <c r="F20" s="74">
        <f>ROUND(D10*D20-E20,0)</f>
        <v>370151042</v>
      </c>
      <c r="G20" s="75">
        <f t="shared" ref="G20:G26" si="1">ROUND(E20+F20,0)</f>
        <v>569463142</v>
      </c>
      <c r="H20" s="76" t="s">
        <v>74</v>
      </c>
      <c r="I20" s="204" t="s">
        <v>75</v>
      </c>
    </row>
    <row r="21" spans="1:11" s="78" customFormat="1" ht="42.75" customHeight="1" x14ac:dyDescent="0.3">
      <c r="A21" s="79">
        <v>2</v>
      </c>
      <c r="B21" s="80" t="s">
        <v>76</v>
      </c>
      <c r="C21" s="80"/>
      <c r="D21" s="81">
        <v>0.1</v>
      </c>
      <c r="E21" s="82">
        <f t="shared" si="0"/>
        <v>99656050</v>
      </c>
      <c r="F21" s="82">
        <f>ROUND(D10*D21-E21,0)</f>
        <v>185075521</v>
      </c>
      <c r="G21" s="83">
        <f>ROUND(D15-G20,0)</f>
        <v>284731571</v>
      </c>
      <c r="H21" s="84" t="s">
        <v>77</v>
      </c>
      <c r="I21" s="77"/>
    </row>
    <row r="22" spans="1:11" s="78" customFormat="1" ht="40.5" customHeight="1" x14ac:dyDescent="0.3">
      <c r="A22" s="79">
        <v>4</v>
      </c>
      <c r="B22" s="80" t="s">
        <v>78</v>
      </c>
      <c r="C22" s="80"/>
      <c r="D22" s="81">
        <v>0.1</v>
      </c>
      <c r="E22" s="82">
        <f t="shared" si="0"/>
        <v>99656050</v>
      </c>
      <c r="F22" s="82">
        <f>ROUND(D10*D22-E22,0)</f>
        <v>185075521</v>
      </c>
      <c r="G22" s="83">
        <f t="shared" si="1"/>
        <v>284731571</v>
      </c>
      <c r="H22" s="84" t="s">
        <v>99</v>
      </c>
      <c r="I22" s="85" t="s">
        <v>80</v>
      </c>
      <c r="J22" s="86"/>
    </row>
    <row r="23" spans="1:11" s="78" customFormat="1" ht="42.75" customHeight="1" x14ac:dyDescent="0.3">
      <c r="A23" s="79">
        <v>5</v>
      </c>
      <c r="B23" s="80" t="s">
        <v>79</v>
      </c>
      <c r="C23" s="80"/>
      <c r="D23" s="81">
        <v>0.1</v>
      </c>
      <c r="E23" s="82">
        <f t="shared" si="0"/>
        <v>99656050</v>
      </c>
      <c r="F23" s="82">
        <f>ROUND(D10*D23-E23,0)</f>
        <v>185075521</v>
      </c>
      <c r="G23" s="83">
        <f t="shared" si="1"/>
        <v>284731571</v>
      </c>
      <c r="H23" s="84" t="s">
        <v>82</v>
      </c>
      <c r="I23" s="87"/>
    </row>
    <row r="24" spans="1:11" s="78" customFormat="1" ht="45.75" customHeight="1" x14ac:dyDescent="0.3">
      <c r="A24" s="79">
        <v>6</v>
      </c>
      <c r="B24" s="80" t="s">
        <v>81</v>
      </c>
      <c r="C24" s="80"/>
      <c r="D24" s="81">
        <v>0.1</v>
      </c>
      <c r="E24" s="82">
        <f t="shared" si="0"/>
        <v>99656050</v>
      </c>
      <c r="F24" s="82">
        <f>ROUND(D10*D24-E24,0)</f>
        <v>185075521</v>
      </c>
      <c r="G24" s="83">
        <f t="shared" si="1"/>
        <v>284731571</v>
      </c>
      <c r="H24" s="84" t="s">
        <v>100</v>
      </c>
      <c r="I24" s="87"/>
    </row>
    <row r="25" spans="1:11" s="78" customFormat="1" ht="44.25" customHeight="1" x14ac:dyDescent="0.3">
      <c r="A25" s="79">
        <v>7</v>
      </c>
      <c r="B25" s="80" t="s">
        <v>83</v>
      </c>
      <c r="C25" s="80"/>
      <c r="D25" s="81">
        <v>0.1</v>
      </c>
      <c r="E25" s="82">
        <f t="shared" si="0"/>
        <v>99656050</v>
      </c>
      <c r="F25" s="82">
        <f>ROUND(D10*D25-E25,0)</f>
        <v>185075521</v>
      </c>
      <c r="G25" s="83">
        <f t="shared" si="1"/>
        <v>284731571</v>
      </c>
      <c r="H25" s="84" t="s">
        <v>101</v>
      </c>
      <c r="I25" s="87"/>
    </row>
    <row r="26" spans="1:11" s="78" customFormat="1" ht="29.25" customHeight="1" x14ac:dyDescent="0.3">
      <c r="A26" s="88">
        <v>8</v>
      </c>
      <c r="B26" s="80" t="s">
        <v>84</v>
      </c>
      <c r="C26" s="80"/>
      <c r="D26" s="81">
        <v>0.25</v>
      </c>
      <c r="E26" s="82">
        <f t="shared" si="0"/>
        <v>249140125</v>
      </c>
      <c r="F26" s="82">
        <f>ROUND(D10*D26-E26,0)</f>
        <v>462688803</v>
      </c>
      <c r="G26" s="83">
        <f t="shared" si="1"/>
        <v>711828928</v>
      </c>
      <c r="H26" s="89" t="s">
        <v>86</v>
      </c>
      <c r="I26" s="87"/>
      <c r="K26" s="90"/>
    </row>
    <row r="27" spans="1:11" s="78" customFormat="1" ht="33" customHeight="1" x14ac:dyDescent="0.3">
      <c r="A27" s="88"/>
      <c r="B27" s="80"/>
      <c r="C27" s="80"/>
      <c r="D27" s="81" t="s">
        <v>87</v>
      </c>
      <c r="E27" s="91">
        <f>D12</f>
        <v>51487945</v>
      </c>
      <c r="F27" s="81"/>
      <c r="G27" s="83">
        <f t="shared" ref="G27" si="2">E27+F27</f>
        <v>51487945</v>
      </c>
      <c r="H27" s="89"/>
      <c r="I27" s="87"/>
    </row>
    <row r="28" spans="1:11" s="78" customFormat="1" ht="42.75" customHeight="1" x14ac:dyDescent="0.3">
      <c r="A28" s="79">
        <v>9</v>
      </c>
      <c r="B28" s="80" t="s">
        <v>85</v>
      </c>
      <c r="C28" s="80"/>
      <c r="D28" s="81">
        <v>0.05</v>
      </c>
      <c r="E28" s="82">
        <f>ROUND(D28*35%*$D$10,0)</f>
        <v>49828025</v>
      </c>
      <c r="F28" s="82">
        <f>ROUND(G28-E28,0)</f>
        <v>92537761</v>
      </c>
      <c r="G28" s="83">
        <f>ROUND(D10-SUM(G20:G26),0)</f>
        <v>142365786</v>
      </c>
      <c r="H28" s="84" t="s">
        <v>88</v>
      </c>
      <c r="I28" s="77"/>
      <c r="J28" s="92"/>
    </row>
    <row r="29" spans="1:11" ht="38.25" customHeight="1" thickBot="1" x14ac:dyDescent="0.5">
      <c r="A29" s="93"/>
      <c r="B29" s="69" t="s">
        <v>89</v>
      </c>
      <c r="C29" s="69"/>
      <c r="D29" s="94"/>
      <c r="E29" s="95">
        <f>SUM(E20:E28)</f>
        <v>1048048445</v>
      </c>
      <c r="F29" s="95">
        <f>SUM(F20:F28)</f>
        <v>1850755211</v>
      </c>
      <c r="G29" s="96">
        <f>SUM(G20:G28)</f>
        <v>2898803656</v>
      </c>
      <c r="H29" s="97"/>
      <c r="I29" s="98"/>
      <c r="J29" s="99"/>
    </row>
    <row r="30" spans="1:11" ht="29.25" customHeight="1" x14ac:dyDescent="0.3">
      <c r="D30" s="100"/>
      <c r="E30" s="100"/>
      <c r="F30" s="100"/>
      <c r="G30" s="101">
        <f>SUM(G20:G25)+G26+G28</f>
        <v>2847315711</v>
      </c>
    </row>
    <row r="31" spans="1:11" ht="24" customHeight="1" x14ac:dyDescent="0.3">
      <c r="D31" s="102"/>
      <c r="E31" s="103"/>
      <c r="F31" s="104"/>
      <c r="G31" s="104"/>
      <c r="H31" s="104"/>
      <c r="I31" s="104"/>
    </row>
    <row r="32" spans="1:11" ht="16.5" x14ac:dyDescent="0.35">
      <c r="D32" s="100"/>
      <c r="E32" s="105"/>
      <c r="F32" s="105"/>
      <c r="G32" s="106"/>
      <c r="H32" s="106"/>
      <c r="I32" s="106"/>
    </row>
    <row r="33" spans="4:9" ht="16.5" x14ac:dyDescent="0.35">
      <c r="D33" s="100"/>
      <c r="E33" s="105"/>
      <c r="F33" s="105"/>
      <c r="G33" s="106"/>
      <c r="H33" s="106"/>
      <c r="I33" s="106"/>
    </row>
    <row r="34" spans="4:9" ht="16.5" x14ac:dyDescent="0.35">
      <c r="D34" s="100"/>
      <c r="E34" s="107"/>
      <c r="F34" s="108"/>
      <c r="G34" s="106"/>
      <c r="H34" s="106"/>
      <c r="I34" s="106"/>
    </row>
    <row r="35" spans="4:9" ht="16.5" x14ac:dyDescent="0.35">
      <c r="D35" s="100"/>
      <c r="E35" s="107"/>
      <c r="F35" s="109"/>
      <c r="G35" s="106"/>
      <c r="H35" s="106"/>
      <c r="I35" s="106"/>
    </row>
    <row r="36" spans="4:9" ht="21" customHeight="1" x14ac:dyDescent="0.35">
      <c r="D36" s="100"/>
      <c r="E36" s="110"/>
      <c r="F36" s="111"/>
      <c r="G36" s="106"/>
      <c r="H36" s="106"/>
      <c r="I36" s="106"/>
    </row>
    <row r="37" spans="4:9" ht="27.75" customHeight="1" x14ac:dyDescent="0.35">
      <c r="D37" s="100"/>
      <c r="E37" s="107"/>
      <c r="F37" s="112"/>
      <c r="G37" s="112"/>
      <c r="H37" s="112"/>
      <c r="I37" s="112"/>
    </row>
    <row r="38" spans="4:9" x14ac:dyDescent="0.3">
      <c r="D38" s="113"/>
      <c r="E38" s="113"/>
      <c r="F38" s="113"/>
    </row>
  </sheetData>
  <mergeCells count="29">
    <mergeCell ref="B29:C29"/>
    <mergeCell ref="F31:I31"/>
    <mergeCell ref="E36:F36"/>
    <mergeCell ref="F37:I37"/>
    <mergeCell ref="I20:I21"/>
    <mergeCell ref="B22:C22"/>
    <mergeCell ref="I22:I28"/>
    <mergeCell ref="B23:C23"/>
    <mergeCell ref="B24:C24"/>
    <mergeCell ref="B25:C25"/>
    <mergeCell ref="A26:A27"/>
    <mergeCell ref="B26:C27"/>
    <mergeCell ref="H26:H27"/>
    <mergeCell ref="B28:C28"/>
    <mergeCell ref="H18:H19"/>
    <mergeCell ref="I18:I19"/>
    <mergeCell ref="B20:C20"/>
    <mergeCell ref="B21:C21"/>
    <mergeCell ref="A18:A19"/>
    <mergeCell ref="B18:C19"/>
    <mergeCell ref="D18:D19"/>
    <mergeCell ref="E18:E19"/>
    <mergeCell ref="F18:F19"/>
    <mergeCell ref="G18:G19"/>
    <mergeCell ref="A1:I2"/>
    <mergeCell ref="A4:A10"/>
    <mergeCell ref="A11:A16"/>
    <mergeCell ref="F13:F14"/>
    <mergeCell ref="F15:F16"/>
  </mergeCells>
  <dataValidations count="1">
    <dataValidation type="list" allowBlank="1" showInputMessage="1" showErrorMessage="1" sqref="E9">
      <formula1>$J$9:$J$10</formula1>
    </dataValidation>
  </dataValidations>
  <pageMargins left="0.39" right="0.25" top="0.41" bottom="0.7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60" workbookViewId="0">
      <selection activeCell="D11" sqref="D11"/>
    </sheetView>
  </sheetViews>
  <sheetFormatPr defaultColWidth="9.1796875" defaultRowHeight="14" x14ac:dyDescent="0.3"/>
  <cols>
    <col min="1" max="1" width="20.26953125" style="13" customWidth="1"/>
    <col min="2" max="2" width="8.81640625" style="13" customWidth="1"/>
    <col min="3" max="3" width="49.26953125" style="13" customWidth="1"/>
    <col min="4" max="4" width="26.26953125" style="114" customWidth="1"/>
    <col min="5" max="5" width="23.81640625" style="13" customWidth="1"/>
    <col min="6" max="6" width="36" style="13" customWidth="1"/>
    <col min="7" max="7" width="34.54296875" style="13" customWidth="1"/>
    <col min="8" max="8" width="25.7265625" style="13" customWidth="1"/>
    <col min="9" max="9" width="15" style="13" bestFit="1" customWidth="1"/>
    <col min="10" max="12" width="9.1796875" style="13"/>
    <col min="13" max="13" width="16.81640625" style="13" bestFit="1" customWidth="1"/>
    <col min="14" max="16384" width="9.1796875" style="13"/>
  </cols>
  <sheetData>
    <row r="1" spans="1:13" ht="27" customHeight="1" x14ac:dyDescent="0.3">
      <c r="A1" s="115" t="s">
        <v>90</v>
      </c>
      <c r="B1" s="116"/>
      <c r="C1" s="116"/>
      <c r="D1" s="116"/>
      <c r="E1" s="116"/>
      <c r="F1" s="117"/>
    </row>
    <row r="2" spans="1:13" ht="55.5" customHeight="1" thickBot="1" x14ac:dyDescent="0.35">
      <c r="A2" s="118"/>
      <c r="B2" s="119"/>
      <c r="C2" s="119"/>
      <c r="D2" s="119"/>
      <c r="E2" s="119"/>
      <c r="F2" s="120"/>
    </row>
    <row r="3" spans="1:13" ht="30.75" customHeight="1" thickBot="1" x14ac:dyDescent="0.35">
      <c r="A3" s="121"/>
      <c r="B3" s="122" t="s">
        <v>48</v>
      </c>
      <c r="C3" s="122" t="s">
        <v>49</v>
      </c>
      <c r="D3" s="123" t="s">
        <v>50</v>
      </c>
      <c r="E3" s="124" t="s">
        <v>51</v>
      </c>
      <c r="F3" s="125"/>
    </row>
    <row r="4" spans="1:13" ht="39.75" customHeight="1" x14ac:dyDescent="0.35">
      <c r="A4" s="126" t="s">
        <v>52</v>
      </c>
      <c r="B4" s="127">
        <v>1</v>
      </c>
      <c r="C4" s="128" t="s">
        <v>53</v>
      </c>
      <c r="D4" s="21" t="s">
        <v>11</v>
      </c>
      <c r="E4" s="129"/>
      <c r="F4" s="130"/>
      <c r="G4" s="106"/>
    </row>
    <row r="5" spans="1:13" ht="25.5" customHeight="1" x14ac:dyDescent="0.4">
      <c r="A5" s="131"/>
      <c r="B5" s="132">
        <v>2</v>
      </c>
      <c r="C5" s="25" t="s">
        <v>54</v>
      </c>
      <c r="D5" s="26">
        <f>VLOOKUP(D4,'Bảng giá'!B4:F35,3,0)</f>
        <v>73.22</v>
      </c>
      <c r="E5" s="23"/>
      <c r="F5" s="133"/>
      <c r="G5" s="106"/>
    </row>
    <row r="6" spans="1:13" ht="23.25" customHeight="1" x14ac:dyDescent="0.4">
      <c r="A6" s="131"/>
      <c r="B6" s="132">
        <v>3</v>
      </c>
      <c r="C6" s="25" t="s">
        <v>55</v>
      </c>
      <c r="D6" s="28">
        <f>VLOOKUP(D4,'Bảng giá'!B4:F35,4,0)</f>
        <v>41369288</v>
      </c>
      <c r="E6" s="23"/>
      <c r="F6" s="133"/>
      <c r="G6" s="106"/>
    </row>
    <row r="7" spans="1:13" ht="53.25" customHeight="1" x14ac:dyDescent="0.35">
      <c r="A7" s="131"/>
      <c r="B7" s="132">
        <v>4</v>
      </c>
      <c r="C7" s="30" t="s">
        <v>57</v>
      </c>
      <c r="D7" s="31">
        <f>ROUND(VLOOKUP(D4,'Bảng giá'!B3:F34,5,0),0)</f>
        <v>3029059267</v>
      </c>
      <c r="E7" s="23"/>
      <c r="F7" s="134"/>
      <c r="G7" s="106"/>
      <c r="H7" s="135"/>
    </row>
    <row r="8" spans="1:13" s="137" customFormat="1" ht="33" customHeight="1" x14ac:dyDescent="0.3">
      <c r="A8" s="131"/>
      <c r="B8" s="132">
        <v>5</v>
      </c>
      <c r="C8" s="30" t="s">
        <v>91</v>
      </c>
      <c r="D8" s="28">
        <f>IF(E8="Vay",ROUND(D7*1%,0),ROUND(D7*12%,0))</f>
        <v>363487112</v>
      </c>
      <c r="E8" s="138" t="s">
        <v>98</v>
      </c>
      <c r="F8" s="205"/>
      <c r="G8" s="136"/>
      <c r="H8" s="13" t="s">
        <v>97</v>
      </c>
    </row>
    <row r="9" spans="1:13" ht="60.75" customHeight="1" thickBot="1" x14ac:dyDescent="0.45">
      <c r="A9" s="139"/>
      <c r="B9" s="140">
        <v>6</v>
      </c>
      <c r="C9" s="141" t="s">
        <v>58</v>
      </c>
      <c r="D9" s="142">
        <f>ROUND(D7-D8,0)</f>
        <v>2665572155</v>
      </c>
      <c r="E9" s="143"/>
      <c r="F9" s="144"/>
      <c r="G9" s="106"/>
      <c r="H9" s="13" t="s">
        <v>98</v>
      </c>
      <c r="M9" s="101"/>
    </row>
    <row r="10" spans="1:13" ht="63.75" customHeight="1" x14ac:dyDescent="0.35">
      <c r="A10" s="126" t="s">
        <v>59</v>
      </c>
      <c r="B10" s="127">
        <v>7</v>
      </c>
      <c r="C10" s="145" t="s">
        <v>60</v>
      </c>
      <c r="D10" s="146">
        <f>ROUND(D9*(1-E10),0)</f>
        <v>2625588573</v>
      </c>
      <c r="E10" s="147">
        <v>1.4999999999999999E-2</v>
      </c>
      <c r="F10" s="148"/>
      <c r="G10" s="106"/>
    </row>
    <row r="11" spans="1:13" ht="26.25" customHeight="1" x14ac:dyDescent="0.35">
      <c r="A11" s="131"/>
      <c r="B11" s="132">
        <v>8</v>
      </c>
      <c r="C11" s="149" t="s">
        <v>61</v>
      </c>
      <c r="D11" s="150">
        <f>ROUND(((D10-D5*3719064)/1.1+D5*3719064)*2%,0)</f>
        <v>48233083</v>
      </c>
      <c r="E11" s="151">
        <v>0.02</v>
      </c>
      <c r="F11" s="152"/>
      <c r="G11" s="106"/>
    </row>
    <row r="12" spans="1:13" ht="21.75" customHeight="1" x14ac:dyDescent="0.35">
      <c r="A12" s="131"/>
      <c r="B12" s="132">
        <v>9</v>
      </c>
      <c r="C12" s="149" t="s">
        <v>62</v>
      </c>
      <c r="D12" s="150">
        <f>ROUND(D9-D10,0)</f>
        <v>39983582</v>
      </c>
      <c r="E12" s="153">
        <f>D12/D9</f>
        <v>1.4999999878074956E-2</v>
      </c>
      <c r="F12" s="154">
        <f>E12+E13</f>
        <v>0.94999999990621153</v>
      </c>
      <c r="G12" s="106"/>
    </row>
    <row r="13" spans="1:13" ht="28.5" customHeight="1" x14ac:dyDescent="0.35">
      <c r="A13" s="131"/>
      <c r="B13" s="132">
        <v>10</v>
      </c>
      <c r="C13" s="149" t="s">
        <v>63</v>
      </c>
      <c r="D13" s="150">
        <f>ROUND(D14-D12,0)</f>
        <v>2492309965</v>
      </c>
      <c r="E13" s="153">
        <f>D13/D9</f>
        <v>0.93500000002813655</v>
      </c>
      <c r="F13" s="155"/>
      <c r="G13" s="106"/>
    </row>
    <row r="14" spans="1:13" ht="50.25" customHeight="1" x14ac:dyDescent="0.35">
      <c r="A14" s="131"/>
      <c r="B14" s="132">
        <v>11</v>
      </c>
      <c r="C14" s="156" t="s">
        <v>64</v>
      </c>
      <c r="D14" s="157">
        <f>ROUND(E14*D9,0)</f>
        <v>2532293547</v>
      </c>
      <c r="E14" s="151">
        <v>0.95</v>
      </c>
      <c r="F14" s="158">
        <f>D14+D15</f>
        <v>2665572155</v>
      </c>
      <c r="G14" s="159"/>
    </row>
    <row r="15" spans="1:13" ht="35.25" customHeight="1" thickBot="1" x14ac:dyDescent="0.4">
      <c r="A15" s="139"/>
      <c r="B15" s="140">
        <v>12</v>
      </c>
      <c r="C15" s="160" t="s">
        <v>65</v>
      </c>
      <c r="D15" s="161">
        <f>ROUND(D10-D13,0)</f>
        <v>133278608</v>
      </c>
      <c r="E15" s="162"/>
      <c r="F15" s="163"/>
      <c r="G15" s="106"/>
    </row>
    <row r="16" spans="1:13" ht="20.25" customHeight="1" thickBot="1" x14ac:dyDescent="0.4">
      <c r="A16" s="164"/>
      <c r="B16" s="164"/>
      <c r="C16" s="165"/>
      <c r="D16" s="166"/>
      <c r="E16" s="165"/>
      <c r="F16" s="165"/>
      <c r="G16" s="106"/>
    </row>
    <row r="17" spans="1:9" ht="21" customHeight="1" x14ac:dyDescent="0.3">
      <c r="A17" s="167"/>
      <c r="B17" s="168" t="s">
        <v>48</v>
      </c>
      <c r="C17" s="169" t="s">
        <v>92</v>
      </c>
      <c r="D17" s="169" t="s">
        <v>67</v>
      </c>
      <c r="E17" s="169" t="s">
        <v>93</v>
      </c>
      <c r="F17" s="169" t="s">
        <v>71</v>
      </c>
      <c r="G17" s="170" t="s">
        <v>72</v>
      </c>
    </row>
    <row r="18" spans="1:9" ht="17.25" customHeight="1" thickBot="1" x14ac:dyDescent="0.35">
      <c r="A18" s="167"/>
      <c r="B18" s="171"/>
      <c r="C18" s="172"/>
      <c r="D18" s="172"/>
      <c r="E18" s="172"/>
      <c r="F18" s="172"/>
      <c r="G18" s="173"/>
    </row>
    <row r="19" spans="1:9" ht="50.25" customHeight="1" x14ac:dyDescent="0.3">
      <c r="A19" s="174"/>
      <c r="B19" s="175">
        <v>1</v>
      </c>
      <c r="C19" s="176" t="s">
        <v>94</v>
      </c>
      <c r="D19" s="177">
        <v>0.3</v>
      </c>
      <c r="E19" s="178">
        <f>ROUND($D$9*D19,0)</f>
        <v>799671647</v>
      </c>
      <c r="F19" s="179" t="s">
        <v>74</v>
      </c>
      <c r="G19" s="180" t="s">
        <v>75</v>
      </c>
      <c r="H19" s="135"/>
      <c r="I19" s="181"/>
    </row>
    <row r="20" spans="1:9" ht="55.5" customHeight="1" thickBot="1" x14ac:dyDescent="0.35">
      <c r="A20" s="174"/>
      <c r="B20" s="182">
        <v>2</v>
      </c>
      <c r="C20" s="183" t="s">
        <v>76</v>
      </c>
      <c r="D20" s="184">
        <v>0.65</v>
      </c>
      <c r="E20" s="185">
        <f>ROUND(D14-E19,0)</f>
        <v>1732621900</v>
      </c>
      <c r="F20" s="186" t="s">
        <v>95</v>
      </c>
      <c r="G20" s="187"/>
      <c r="H20" s="181"/>
    </row>
    <row r="21" spans="1:9" ht="47.25" customHeight="1" x14ac:dyDescent="0.3">
      <c r="A21" s="174"/>
      <c r="B21" s="188">
        <v>3</v>
      </c>
      <c r="C21" s="189" t="s">
        <v>78</v>
      </c>
      <c r="D21" s="190" t="s">
        <v>87</v>
      </c>
      <c r="E21" s="191">
        <f>D11</f>
        <v>48233083</v>
      </c>
      <c r="F21" s="192" t="s">
        <v>86</v>
      </c>
      <c r="G21" s="193" t="s">
        <v>96</v>
      </c>
    </row>
    <row r="22" spans="1:9" ht="51.75" customHeight="1" x14ac:dyDescent="0.3">
      <c r="A22" s="174"/>
      <c r="B22" s="188">
        <v>4</v>
      </c>
      <c r="C22" s="24" t="s">
        <v>79</v>
      </c>
      <c r="D22" s="194">
        <v>0.05</v>
      </c>
      <c r="E22" s="191">
        <f>ROUND(D9-E19-E20,0)</f>
        <v>133278608</v>
      </c>
      <c r="F22" s="195" t="s">
        <v>88</v>
      </c>
      <c r="G22" s="33"/>
    </row>
    <row r="23" spans="1:9" ht="49.5" customHeight="1" thickBot="1" x14ac:dyDescent="0.45">
      <c r="A23" s="196"/>
      <c r="B23" s="182"/>
      <c r="C23" s="197" t="s">
        <v>89</v>
      </c>
      <c r="D23" s="198"/>
      <c r="E23" s="199">
        <f>SUM(E19:E22)</f>
        <v>2713805238</v>
      </c>
      <c r="F23" s="200"/>
      <c r="G23" s="37"/>
      <c r="H23" s="99"/>
    </row>
    <row r="24" spans="1:9" ht="29.25" customHeight="1" x14ac:dyDescent="0.3">
      <c r="D24" s="100"/>
      <c r="E24" s="206">
        <f>E19+E20+E22</f>
        <v>2665572155</v>
      </c>
      <c r="F24" s="100"/>
    </row>
    <row r="25" spans="1:9" x14ac:dyDescent="0.3">
      <c r="D25" s="102"/>
      <c r="E25" s="201"/>
      <c r="F25" s="201"/>
      <c r="G25" s="201"/>
    </row>
    <row r="26" spans="1:9" x14ac:dyDescent="0.3">
      <c r="D26" s="100"/>
      <c r="E26" s="102"/>
      <c r="F26" s="102"/>
    </row>
    <row r="27" spans="1:9" x14ac:dyDescent="0.3">
      <c r="D27" s="100"/>
      <c r="E27" s="102"/>
      <c r="F27" s="102"/>
    </row>
    <row r="28" spans="1:9" x14ac:dyDescent="0.3">
      <c r="D28" s="100"/>
      <c r="E28" s="100"/>
      <c r="F28" s="100"/>
    </row>
    <row r="29" spans="1:9" x14ac:dyDescent="0.3">
      <c r="D29" s="100"/>
      <c r="E29" s="100"/>
      <c r="F29" s="100"/>
    </row>
    <row r="30" spans="1:9" x14ac:dyDescent="0.3">
      <c r="D30" s="100"/>
    </row>
    <row r="31" spans="1:9" x14ac:dyDescent="0.3">
      <c r="D31" s="100"/>
      <c r="E31" s="100"/>
      <c r="F31" s="100"/>
    </row>
    <row r="32" spans="1:9" x14ac:dyDescent="0.3">
      <c r="D32" s="113"/>
      <c r="E32" s="202"/>
      <c r="F32" s="202"/>
      <c r="G32" s="202"/>
    </row>
  </sheetData>
  <mergeCells count="15">
    <mergeCell ref="G19:G20"/>
    <mergeCell ref="G21:G22"/>
    <mergeCell ref="E25:G25"/>
    <mergeCell ref="E32:G32"/>
    <mergeCell ref="B17:B18"/>
    <mergeCell ref="C17:C18"/>
    <mergeCell ref="D17:D18"/>
    <mergeCell ref="E17:E18"/>
    <mergeCell ref="F17:F18"/>
    <mergeCell ref="G17:G18"/>
    <mergeCell ref="A1:F2"/>
    <mergeCell ref="A4:A9"/>
    <mergeCell ref="A10:A15"/>
    <mergeCell ref="F12:F13"/>
    <mergeCell ref="F14:F15"/>
  </mergeCells>
  <conditionalFormatting sqref="D4">
    <cfRule type="duplicateValues" dxfId="0" priority="1"/>
  </conditionalFormatting>
  <dataValidations count="1">
    <dataValidation type="list" allowBlank="1" showInputMessage="1" showErrorMessage="1" sqref="E8">
      <formula1>$H$8:$H$9</formula1>
    </dataValidation>
  </dataValidations>
  <pageMargins left="0.59" right="0.32" top="0.25" bottom="0.5" header="0.3" footer="0.3"/>
  <pageSetup scale="48"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Bảng giá</vt:lpstr>
      <vt:lpstr>TT Thường</vt:lpstr>
      <vt:lpstr>TT nhanh</vt:lpstr>
      <vt:lpstr>'TT nhanh'!Print_Area</vt:lpstr>
      <vt:lpstr>'TT Thường'!Print_Area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Phuong Nhi | TLPCT Cen Invest</dc:creator>
  <cp:lastModifiedBy>Storm</cp:lastModifiedBy>
  <dcterms:created xsi:type="dcterms:W3CDTF">2021-08-16T02:04:45Z</dcterms:created>
  <dcterms:modified xsi:type="dcterms:W3CDTF">2021-09-09T10:17:53Z</dcterms:modified>
</cp:coreProperties>
</file>